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activeTab="3"/>
  </bookViews>
  <sheets>
    <sheet name="приложение 3" sheetId="7" r:id="rId1"/>
    <sheet name="Приложение 5" sheetId="6" r:id="rId2"/>
    <sheet name="Приложение 4" sheetId="5" r:id="rId3"/>
    <sheet name="Приложение 6" sheetId="1" r:id="rId4"/>
    <sheet name="Приложение2" sheetId="3" r:id="rId5"/>
    <sheet name="Приложение1" sheetId="2" r:id="rId6"/>
  </sheets>
  <externalReferences>
    <externalReference r:id="rId7"/>
  </externalReferences>
  <definedNames>
    <definedName name="total1" localSheetId="0">[1]Расходы!#REF!</definedName>
    <definedName name="total1">[1]Расходы!#REF!</definedName>
    <definedName name="_xlnm.Print_Titles" localSheetId="0">'приложение 3'!$15:$16</definedName>
    <definedName name="_xlnm.Print_Area" localSheetId="0">'приложение 3'!$A$1:$G$942</definedName>
    <definedName name="_xlnm.Print_Area" localSheetId="2">'Приложение 4'!$A$1:$O$56</definedName>
  </definedNames>
  <calcPr calcId="145621"/>
</workbook>
</file>

<file path=xl/calcChain.xml><?xml version="1.0" encoding="utf-8"?>
<calcChain xmlns="http://schemas.openxmlformats.org/spreadsheetml/2006/main">
  <c r="D407" i="2" l="1"/>
  <c r="D408" i="2"/>
  <c r="D43" i="2"/>
  <c r="D46" i="2"/>
  <c r="D20" i="2"/>
  <c r="C153" i="3" l="1"/>
  <c r="C150" i="3"/>
  <c r="C148" i="3"/>
  <c r="C145" i="3" s="1"/>
  <c r="C146" i="3"/>
  <c r="C143" i="3"/>
  <c r="C138" i="3"/>
  <c r="C136" i="3"/>
  <c r="C133" i="3"/>
  <c r="C131" i="3"/>
  <c r="C129" i="3"/>
  <c r="C126" i="3"/>
  <c r="C124" i="3"/>
  <c r="C122" i="3"/>
  <c r="C120" i="3"/>
  <c r="C119" i="3" s="1"/>
  <c r="C117" i="3"/>
  <c r="C114" i="3"/>
  <c r="C111" i="3"/>
  <c r="C110" i="3" s="1"/>
  <c r="C106" i="3"/>
  <c r="C104" i="3" s="1"/>
  <c r="C102" i="3"/>
  <c r="C98" i="3"/>
  <c r="C97" i="3"/>
  <c r="C90" i="3"/>
  <c r="C88" i="3"/>
  <c r="C84" i="3"/>
  <c r="C83" i="3"/>
  <c r="C81" i="3"/>
  <c r="C79" i="3"/>
  <c r="C78" i="3"/>
  <c r="C75" i="3"/>
  <c r="C73" i="3"/>
  <c r="C72" i="3" s="1"/>
  <c r="C71" i="3" s="1"/>
  <c r="C69" i="3"/>
  <c r="C68" i="3"/>
  <c r="C66" i="3"/>
  <c r="C65" i="3"/>
  <c r="C64" i="3"/>
  <c r="C59" i="3"/>
  <c r="C58" i="3" s="1"/>
  <c r="C56" i="3"/>
  <c r="C55" i="3"/>
  <c r="C53" i="3"/>
  <c r="C52" i="3"/>
  <c r="C50" i="3"/>
  <c r="C46" i="3"/>
  <c r="C45" i="3"/>
  <c r="C44" i="3" s="1"/>
  <c r="C40" i="3"/>
  <c r="C39" i="3" s="1"/>
  <c r="C37" i="3"/>
  <c r="C34" i="3"/>
  <c r="C30" i="3"/>
  <c r="C27" i="3"/>
  <c r="C26" i="3" s="1"/>
  <c r="C25" i="3" s="1"/>
  <c r="C20" i="3"/>
  <c r="C19" i="3" s="1"/>
  <c r="D435" i="2"/>
  <c r="D434" i="2" s="1"/>
  <c r="D433" i="2" s="1"/>
  <c r="D431" i="2"/>
  <c r="D430" i="2"/>
  <c r="D429" i="2" s="1"/>
  <c r="D427" i="2"/>
  <c r="D425" i="2"/>
  <c r="D424" i="2" s="1"/>
  <c r="D423" i="2" s="1"/>
  <c r="D422" i="2" s="1"/>
  <c r="D419" i="2"/>
  <c r="D418" i="2" s="1"/>
  <c r="D417" i="2" s="1"/>
  <c r="D416" i="2" s="1"/>
  <c r="D414" i="2"/>
  <c r="D413" i="2"/>
  <c r="D411" i="2"/>
  <c r="D406" i="2"/>
  <c r="D405" i="2" s="1"/>
  <c r="D403" i="2"/>
  <c r="D401" i="2" s="1"/>
  <c r="D400" i="2" s="1"/>
  <c r="D399" i="2" s="1"/>
  <c r="D397" i="2"/>
  <c r="D394" i="2"/>
  <c r="D392" i="2"/>
  <c r="D385" i="2"/>
  <c r="D384" i="2" s="1"/>
  <c r="D381" i="2"/>
  <c r="D380" i="2" s="1"/>
  <c r="D378" i="2"/>
  <c r="D375" i="2"/>
  <c r="D371" i="2"/>
  <c r="D368" i="2"/>
  <c r="D361" i="2"/>
  <c r="D360" i="2" s="1"/>
  <c r="D356" i="2"/>
  <c r="D355" i="2" s="1"/>
  <c r="D354" i="2" s="1"/>
  <c r="D351" i="2"/>
  <c r="D349" i="2" s="1"/>
  <c r="D348" i="2" s="1"/>
  <c r="D347" i="2" s="1"/>
  <c r="D345" i="2"/>
  <c r="D344" i="2" s="1"/>
  <c r="D342" i="2"/>
  <c r="D338" i="2" s="1"/>
  <c r="D337" i="2" s="1"/>
  <c r="D336" i="2" s="1"/>
  <c r="D339" i="2"/>
  <c r="D330" i="2"/>
  <c r="D329" i="2" s="1"/>
  <c r="D328" i="2" s="1"/>
  <c r="D327" i="2" s="1"/>
  <c r="D324" i="2"/>
  <c r="D323" i="2" s="1"/>
  <c r="D322" i="2" s="1"/>
  <c r="D321" i="2" s="1"/>
  <c r="D320" i="2"/>
  <c r="D318" i="2"/>
  <c r="D314" i="2"/>
  <c r="D313" i="2" s="1"/>
  <c r="D312" i="2" s="1"/>
  <c r="D291" i="2"/>
  <c r="D290" i="2" s="1"/>
  <c r="D288" i="2"/>
  <c r="D286" i="2"/>
  <c r="D284" i="2"/>
  <c r="D282" i="2"/>
  <c r="D276" i="2"/>
  <c r="D275" i="2" s="1"/>
  <c r="D274" i="2" s="1"/>
  <c r="D270" i="2"/>
  <c r="D268" i="2" s="1"/>
  <c r="D269" i="2"/>
  <c r="D262" i="2"/>
  <c r="D261" i="2" s="1"/>
  <c r="D259" i="2"/>
  <c r="D254" i="2"/>
  <c r="D253" i="2" s="1"/>
  <c r="D252" i="2" s="1"/>
  <c r="D250" i="2"/>
  <c r="D249" i="2" s="1"/>
  <c r="D248" i="2" s="1"/>
  <c r="D245" i="2"/>
  <c r="D244" i="2" s="1"/>
  <c r="D237" i="2"/>
  <c r="D234" i="2"/>
  <c r="D233" i="2" s="1"/>
  <c r="D231" i="2"/>
  <c r="D230" i="2" s="1"/>
  <c r="D227" i="2"/>
  <c r="D221" i="2"/>
  <c r="D220" i="2"/>
  <c r="D218" i="2"/>
  <c r="D206" i="2"/>
  <c r="D205" i="2" s="1"/>
  <c r="D203" i="2" s="1"/>
  <c r="D199" i="2"/>
  <c r="D198" i="2" s="1"/>
  <c r="D196" i="2"/>
  <c r="D195" i="2" s="1"/>
  <c r="D194" i="2" s="1"/>
  <c r="D192" i="2"/>
  <c r="D191" i="2"/>
  <c r="D186" i="2"/>
  <c r="D185" i="2" s="1"/>
  <c r="D184" i="2" s="1"/>
  <c r="D183" i="2" s="1"/>
  <c r="D182" i="2" s="1"/>
  <c r="D180" i="2"/>
  <c r="D178" i="2"/>
  <c r="D177" i="2" s="1"/>
  <c r="D175" i="2"/>
  <c r="D173" i="2"/>
  <c r="D172" i="2" s="1"/>
  <c r="D169" i="2"/>
  <c r="D168" i="2"/>
  <c r="D167" i="2"/>
  <c r="D165" i="2"/>
  <c r="D164" i="2"/>
  <c r="D162" i="2"/>
  <c r="D161" i="2"/>
  <c r="D159" i="2"/>
  <c r="D157" i="2"/>
  <c r="D155" i="2"/>
  <c r="D149" i="2"/>
  <c r="D148" i="2" s="1"/>
  <c r="D147" i="2" s="1"/>
  <c r="D146" i="2" s="1"/>
  <c r="D145" i="2" s="1"/>
  <c r="D143" i="2"/>
  <c r="D142" i="2" s="1"/>
  <c r="D141" i="2" s="1"/>
  <c r="D140" i="2" s="1"/>
  <c r="D139" i="2" s="1"/>
  <c r="D137" i="2"/>
  <c r="D136" i="2" s="1"/>
  <c r="D135" i="2" s="1"/>
  <c r="D134" i="2" s="1"/>
  <c r="D133" i="2" s="1"/>
  <c r="D131" i="2"/>
  <c r="D130" i="2" s="1"/>
  <c r="D129" i="2" s="1"/>
  <c r="D128" i="2" s="1"/>
  <c r="D127" i="2" s="1"/>
  <c r="D125" i="2"/>
  <c r="D124" i="2"/>
  <c r="D123" i="2" s="1"/>
  <c r="D122" i="2" s="1"/>
  <c r="D121" i="2" s="1"/>
  <c r="D119" i="2"/>
  <c r="D118" i="2" s="1"/>
  <c r="D117" i="2" s="1"/>
  <c r="D116" i="2" s="1"/>
  <c r="D115" i="2" s="1"/>
  <c r="D113" i="2"/>
  <c r="D112" i="2" s="1"/>
  <c r="D111" i="2" s="1"/>
  <c r="D110" i="2" s="1"/>
  <c r="D109" i="2" s="1"/>
  <c r="D107" i="2"/>
  <c r="D106" i="2"/>
  <c r="D105" i="2" s="1"/>
  <c r="D104" i="2" s="1"/>
  <c r="D103" i="2" s="1"/>
  <c r="D101" i="2"/>
  <c r="D100" i="2" s="1"/>
  <c r="D99" i="2" s="1"/>
  <c r="D98" i="2" s="1"/>
  <c r="D97" i="2" s="1"/>
  <c r="D95" i="2"/>
  <c r="D94" i="2" s="1"/>
  <c r="D93" i="2" s="1"/>
  <c r="D92" i="2" s="1"/>
  <c r="D91" i="2" s="1"/>
  <c r="D89" i="2"/>
  <c r="D88" i="2" s="1"/>
  <c r="D87" i="2" s="1"/>
  <c r="D86" i="2" s="1"/>
  <c r="D85" i="2" s="1"/>
  <c r="D83" i="2"/>
  <c r="D82" i="2" s="1"/>
  <c r="D81" i="2" s="1"/>
  <c r="D80" i="2" s="1"/>
  <c r="D79" i="2" s="1"/>
  <c r="D77" i="2"/>
  <c r="D76" i="2" s="1"/>
  <c r="D75" i="2" s="1"/>
  <c r="D74" i="2" s="1"/>
  <c r="D73" i="2" s="1"/>
  <c r="D71" i="2"/>
  <c r="D70" i="2" s="1"/>
  <c r="D69" i="2" s="1"/>
  <c r="D68" i="2" s="1"/>
  <c r="D67" i="2" s="1"/>
  <c r="D65" i="2"/>
  <c r="D60" i="2"/>
  <c r="D59" i="2" s="1"/>
  <c r="D45" i="2"/>
  <c r="D42" i="2" s="1"/>
  <c r="D36" i="2"/>
  <c r="D35" i="2" s="1"/>
  <c r="D33" i="2" s="1"/>
  <c r="D29" i="2"/>
  <c r="D28" i="2" s="1"/>
  <c r="D26" i="2"/>
  <c r="D24" i="2" s="1"/>
  <c r="D25" i="2"/>
  <c r="D19" i="2"/>
  <c r="D18" i="2" s="1"/>
  <c r="D367" i="2" l="1"/>
  <c r="D366" i="2" s="1"/>
  <c r="D359" i="2" s="1"/>
  <c r="D358" i="2" s="1"/>
  <c r="D171" i="2"/>
  <c r="D154" i="2"/>
  <c r="D153" i="2" s="1"/>
  <c r="D152" i="2" s="1"/>
  <c r="D151" i="2" s="1"/>
  <c r="D189" i="2"/>
  <c r="D258" i="2"/>
  <c r="D243" i="2" s="1"/>
  <c r="D242" i="2" s="1"/>
  <c r="D239" i="2" s="1"/>
  <c r="D216" i="2"/>
  <c r="D202" i="2" s="1"/>
  <c r="D201" i="2" s="1"/>
  <c r="D391" i="2"/>
  <c r="D390" i="2" s="1"/>
  <c r="D389" i="2" s="1"/>
  <c r="C43" i="3"/>
  <c r="C18" i="3"/>
  <c r="C17" i="3" s="1"/>
  <c r="C109" i="3"/>
  <c r="C108" i="3" s="1"/>
  <c r="D17" i="2"/>
  <c r="D16" i="2"/>
  <c r="D32" i="2"/>
  <c r="D31" i="2" s="1"/>
  <c r="D281" i="2"/>
  <c r="D273" i="2" s="1"/>
  <c r="D272" i="2" s="1"/>
  <c r="D267" i="2" s="1"/>
  <c r="D23" i="2"/>
  <c r="D18" i="1"/>
  <c r="D188" i="2" l="1"/>
  <c r="D22" i="2"/>
  <c r="C16" i="3"/>
  <c r="G982" i="7"/>
  <c r="G983" i="7"/>
  <c r="G977" i="7"/>
  <c r="G967" i="7"/>
  <c r="G965" i="7"/>
  <c r="G964" i="7"/>
  <c r="G960" i="7"/>
  <c r="I51" i="5"/>
  <c r="I29" i="5"/>
  <c r="D15" i="2" l="1"/>
  <c r="G941" i="7"/>
  <c r="G919" i="7"/>
  <c r="G923" i="7"/>
  <c r="G772" i="7"/>
  <c r="G754" i="7"/>
  <c r="G722" i="7"/>
  <c r="G721" i="7" s="1"/>
  <c r="G718" i="7"/>
  <c r="G717" i="7" s="1"/>
  <c r="G716" i="7" s="1"/>
  <c r="G701" i="7"/>
  <c r="G690" i="7"/>
  <c r="G640" i="7"/>
  <c r="G635" i="7"/>
  <c r="G633" i="7"/>
  <c r="G576" i="7"/>
  <c r="G569" i="7"/>
  <c r="G507" i="7"/>
  <c r="G500" i="7"/>
  <c r="G440" i="7"/>
  <c r="G439" i="7" s="1"/>
  <c r="G346" i="7"/>
  <c r="G300" i="7"/>
  <c r="G299" i="7" s="1"/>
  <c r="G276" i="7"/>
  <c r="G632" i="7" l="1"/>
  <c r="G266" i="7" l="1"/>
  <c r="G265" i="7" s="1"/>
  <c r="G264" i="7" s="1"/>
  <c r="G263" i="7" s="1"/>
  <c r="G230" i="7"/>
  <c r="G229" i="7" s="1"/>
  <c r="G183" i="7"/>
  <c r="G182" i="7" s="1"/>
  <c r="G181" i="7" s="1"/>
  <c r="G180" i="7" s="1"/>
  <c r="G186" i="7"/>
  <c r="G185" i="7" s="1"/>
  <c r="G125" i="7"/>
  <c r="G106" i="7" l="1"/>
  <c r="G105" i="7" s="1"/>
  <c r="G113" i="7" l="1"/>
  <c r="I45" i="5" l="1"/>
  <c r="C14" i="6" l="1"/>
  <c r="C13" i="6" s="1"/>
  <c r="G938" i="7" l="1"/>
  <c r="G937" i="7" s="1"/>
  <c r="G935" i="7"/>
  <c r="G932" i="7"/>
  <c r="G929" i="7"/>
  <c r="G928" i="7" l="1"/>
  <c r="G889" i="7"/>
  <c r="G796" i="7"/>
  <c r="G781" i="7"/>
  <c r="G926" i="7" l="1"/>
  <c r="G925" i="7" s="1"/>
  <c r="G927" i="7"/>
  <c r="G572" i="7"/>
  <c r="G567" i="7" s="1"/>
  <c r="G273" i="7" l="1"/>
  <c r="G102" i="7"/>
  <c r="G85" i="7"/>
  <c r="G84" i="7" s="1"/>
  <c r="G76" i="7"/>
  <c r="G75" i="7" s="1"/>
  <c r="G23" i="7" l="1"/>
  <c r="G25" i="7"/>
  <c r="G29" i="7"/>
  <c r="G28" i="7" s="1"/>
  <c r="G34" i="7"/>
  <c r="G37" i="7"/>
  <c r="G40" i="7"/>
  <c r="G44" i="7"/>
  <c r="G43" i="7" s="1"/>
  <c r="G48" i="7"/>
  <c r="G47" i="7" s="1"/>
  <c r="G51" i="7"/>
  <c r="G53" i="7"/>
  <c r="G57" i="7"/>
  <c r="G56" i="7" s="1"/>
  <c r="G60" i="7"/>
  <c r="G59" i="7" s="1"/>
  <c r="G65" i="7"/>
  <c r="G64" i="7" s="1"/>
  <c r="G68" i="7"/>
  <c r="G67" i="7" s="1"/>
  <c r="G71" i="7"/>
  <c r="G73" i="7"/>
  <c r="G81" i="7"/>
  <c r="G80" i="7" s="1"/>
  <c r="G79" i="7" s="1"/>
  <c r="G83" i="7"/>
  <c r="G93" i="7"/>
  <c r="G92" i="7" s="1"/>
  <c r="G91" i="7" s="1"/>
  <c r="G90" i="7" s="1"/>
  <c r="G98" i="7"/>
  <c r="G97" i="7" s="1"/>
  <c r="G96" i="7" s="1"/>
  <c r="G95" i="7" s="1"/>
  <c r="G101" i="7"/>
  <c r="G100" i="7" s="1"/>
  <c r="G110" i="7"/>
  <c r="G109" i="7" s="1"/>
  <c r="G112" i="7"/>
  <c r="G119" i="7"/>
  <c r="G121" i="7"/>
  <c r="G129" i="7"/>
  <c r="G128" i="7" s="1"/>
  <c r="G127" i="7" s="1"/>
  <c r="G133" i="7"/>
  <c r="G132" i="7" s="1"/>
  <c r="G131" i="7" s="1"/>
  <c r="G137" i="7"/>
  <c r="G136" i="7" s="1"/>
  <c r="G143" i="7"/>
  <c r="G142" i="7" s="1"/>
  <c r="G141" i="7" s="1"/>
  <c r="G140" i="7" s="1"/>
  <c r="G148" i="7"/>
  <c r="G147" i="7" s="1"/>
  <c r="G146" i="7" s="1"/>
  <c r="G154" i="7"/>
  <c r="G153" i="7" s="1"/>
  <c r="G152" i="7" s="1"/>
  <c r="G155" i="7"/>
  <c r="G160" i="7"/>
  <c r="G159" i="7" s="1"/>
  <c r="G158" i="7" s="1"/>
  <c r="G157" i="7" s="1"/>
  <c r="G164" i="7"/>
  <c r="G163" i="7" s="1"/>
  <c r="G162" i="7" s="1"/>
  <c r="G165" i="7"/>
  <c r="G172" i="7"/>
  <c r="G171" i="7" s="1"/>
  <c r="G170" i="7" s="1"/>
  <c r="G169" i="7" s="1"/>
  <c r="G168" i="7" s="1"/>
  <c r="G178" i="7"/>
  <c r="G177" i="7" s="1"/>
  <c r="G176" i="7" s="1"/>
  <c r="G175" i="7" s="1"/>
  <c r="G174" i="7" s="1"/>
  <c r="G190" i="7"/>
  <c r="G189" i="7" s="1"/>
  <c r="G193" i="7"/>
  <c r="G192" i="7" s="1"/>
  <c r="G194" i="7"/>
  <c r="G197" i="7"/>
  <c r="G202" i="7"/>
  <c r="G201" i="7" s="1"/>
  <c r="G205" i="7"/>
  <c r="G206" i="7"/>
  <c r="G212" i="7"/>
  <c r="G211" i="7" s="1"/>
  <c r="G210" i="7" s="1"/>
  <c r="G216" i="7"/>
  <c r="G215" i="7" s="1"/>
  <c r="G217" i="7"/>
  <c r="G221" i="7"/>
  <c r="G220" i="7" s="1"/>
  <c r="G219" i="7" s="1"/>
  <c r="G227" i="7"/>
  <c r="G226" i="7" s="1"/>
  <c r="G225" i="7" s="1"/>
  <c r="G224" i="7" s="1"/>
  <c r="G234" i="7"/>
  <c r="G233" i="7" s="1"/>
  <c r="G232" i="7" s="1"/>
  <c r="G238" i="7"/>
  <c r="G236" i="7" s="1"/>
  <c r="G239" i="7"/>
  <c r="G245" i="7"/>
  <c r="G244" i="7" s="1"/>
  <c r="G246" i="7"/>
  <c r="G253" i="7"/>
  <c r="G252" i="7" s="1"/>
  <c r="G251" i="7" s="1"/>
  <c r="G250" i="7" s="1"/>
  <c r="G249" i="7" s="1"/>
  <c r="G257" i="7"/>
  <c r="G256" i="7" s="1"/>
  <c r="G260" i="7"/>
  <c r="G259" i="7" s="1"/>
  <c r="G271" i="7"/>
  <c r="G270" i="7" s="1"/>
  <c r="G281" i="7"/>
  <c r="G280" i="7" s="1"/>
  <c r="G285" i="7"/>
  <c r="G284" i="7" s="1"/>
  <c r="G283" i="7" s="1"/>
  <c r="G291" i="7"/>
  <c r="G290" i="7" s="1"/>
  <c r="G295" i="7"/>
  <c r="G294" i="7" s="1"/>
  <c r="G296" i="7"/>
  <c r="G308" i="7"/>
  <c r="G307" i="7" s="1"/>
  <c r="G306" i="7" s="1"/>
  <c r="G305" i="7" s="1"/>
  <c r="G304" i="7" s="1"/>
  <c r="G314" i="7"/>
  <c r="G313" i="7" s="1"/>
  <c r="G316" i="7"/>
  <c r="G322" i="7"/>
  <c r="G321" i="7" s="1"/>
  <c r="G320" i="7" s="1"/>
  <c r="G319" i="7" s="1"/>
  <c r="G330" i="7"/>
  <c r="G333" i="7"/>
  <c r="G338" i="7"/>
  <c r="G339" i="7"/>
  <c r="G341" i="7"/>
  <c r="G342" i="7"/>
  <c r="G350" i="7"/>
  <c r="G353" i="7"/>
  <c r="G356" i="7"/>
  <c r="G360" i="7"/>
  <c r="G359" i="7" s="1"/>
  <c r="G366" i="7"/>
  <c r="G373" i="7"/>
  <c r="G372" i="7" s="1"/>
  <c r="G375" i="7"/>
  <c r="G379" i="7"/>
  <c r="G378" i="7" s="1"/>
  <c r="G377" i="7" s="1"/>
  <c r="G384" i="7"/>
  <c r="G383" i="7" s="1"/>
  <c r="G386" i="7"/>
  <c r="G388" i="7"/>
  <c r="G390" i="7"/>
  <c r="G389" i="7" s="1"/>
  <c r="G394" i="7"/>
  <c r="G396" i="7"/>
  <c r="G399" i="7"/>
  <c r="G404" i="7"/>
  <c r="G407" i="7"/>
  <c r="G410" i="7"/>
  <c r="G414" i="7"/>
  <c r="G413" i="7" s="1"/>
  <c r="G419" i="7"/>
  <c r="G422" i="7"/>
  <c r="G425" i="7"/>
  <c r="G429" i="7"/>
  <c r="G428" i="7" s="1"/>
  <c r="G435" i="7"/>
  <c r="G433" i="7" s="1"/>
  <c r="G432" i="7" s="1"/>
  <c r="G443" i="7"/>
  <c r="G446" i="7"/>
  <c r="G451" i="7"/>
  <c r="G450" i="7" s="1"/>
  <c r="G454" i="7"/>
  <c r="G453" i="7" s="1"/>
  <c r="G459" i="7"/>
  <c r="G458" i="7" s="1"/>
  <c r="G457" i="7" s="1"/>
  <c r="G456" i="7" s="1"/>
  <c r="G466" i="7"/>
  <c r="G469" i="7"/>
  <c r="G472" i="7"/>
  <c r="G478" i="7"/>
  <c r="G481" i="7"/>
  <c r="G485" i="7"/>
  <c r="G484" i="7" s="1"/>
  <c r="G490" i="7"/>
  <c r="G489" i="7" s="1"/>
  <c r="G492" i="7"/>
  <c r="G496" i="7"/>
  <c r="G495" i="7" s="1"/>
  <c r="G498" i="7"/>
  <c r="G509" i="7"/>
  <c r="G506" i="7" s="1"/>
  <c r="G511" i="7"/>
  <c r="G514" i="7"/>
  <c r="G516" i="7"/>
  <c r="G521" i="7"/>
  <c r="G524" i="7"/>
  <c r="G526" i="7"/>
  <c r="G531" i="7"/>
  <c r="G533" i="7"/>
  <c r="G538" i="7"/>
  <c r="G541" i="7"/>
  <c r="G546" i="7"/>
  <c r="G549" i="7"/>
  <c r="G552" i="7"/>
  <c r="G558" i="7"/>
  <c r="G557" i="7" s="1"/>
  <c r="G556" i="7" s="1"/>
  <c r="G555" i="7" s="1"/>
  <c r="G563" i="7"/>
  <c r="G562" i="7" s="1"/>
  <c r="G561" i="7" s="1"/>
  <c r="G565" i="7"/>
  <c r="G579" i="7"/>
  <c r="G583" i="7"/>
  <c r="G582" i="7" s="1"/>
  <c r="G586" i="7"/>
  <c r="G591" i="7"/>
  <c r="G590" i="7" s="1"/>
  <c r="G593" i="7"/>
  <c r="G596" i="7"/>
  <c r="G599" i="7"/>
  <c r="G598" i="7" s="1"/>
  <c r="G602" i="7"/>
  <c r="G606" i="7"/>
  <c r="G608" i="7"/>
  <c r="G612" i="7"/>
  <c r="G611" i="7" s="1"/>
  <c r="G610" i="7" s="1"/>
  <c r="G616" i="7"/>
  <c r="G618" i="7"/>
  <c r="G624" i="7"/>
  <c r="G626" i="7"/>
  <c r="G628" i="7"/>
  <c r="G630" i="7"/>
  <c r="G639" i="7"/>
  <c r="G638" i="7" s="1"/>
  <c r="G643" i="7"/>
  <c r="G645" i="7"/>
  <c r="G649" i="7"/>
  <c r="G648" i="7" s="1"/>
  <c r="G647" i="7" s="1"/>
  <c r="G655" i="7"/>
  <c r="G658" i="7"/>
  <c r="G665" i="7"/>
  <c r="G664" i="7" s="1"/>
  <c r="G663" i="7" s="1"/>
  <c r="G662" i="7" s="1"/>
  <c r="G670" i="7"/>
  <c r="G673" i="7"/>
  <c r="G676" i="7"/>
  <c r="G679" i="7"/>
  <c r="G682" i="7"/>
  <c r="G688" i="7"/>
  <c r="G694" i="7"/>
  <c r="G696" i="7"/>
  <c r="G700" i="7"/>
  <c r="G699" i="7" s="1"/>
  <c r="G698" i="7" s="1"/>
  <c r="G706" i="7"/>
  <c r="G705" i="7" s="1"/>
  <c r="G704" i="7" s="1"/>
  <c r="G703" i="7" s="1"/>
  <c r="G713" i="7"/>
  <c r="G712" i="7" s="1"/>
  <c r="G711" i="7" s="1"/>
  <c r="G710" i="7" s="1"/>
  <c r="G709" i="7" s="1"/>
  <c r="G708" i="7" s="1"/>
  <c r="G957" i="7" s="1"/>
  <c r="G726" i="7"/>
  <c r="G725" i="7" s="1"/>
  <c r="G724" i="7" s="1"/>
  <c r="G730" i="7"/>
  <c r="G729" i="7" s="1"/>
  <c r="G734" i="7"/>
  <c r="G733" i="7" s="1"/>
  <c r="G732" i="7" s="1"/>
  <c r="G739" i="7"/>
  <c r="G738" i="7" s="1"/>
  <c r="G743" i="7"/>
  <c r="G742" i="7" s="1"/>
  <c r="G741" i="7" s="1"/>
  <c r="G747" i="7"/>
  <c r="G746" i="7" s="1"/>
  <c r="G745" i="7" s="1"/>
  <c r="G750" i="7"/>
  <c r="G749" i="7" s="1"/>
  <c r="G758" i="7"/>
  <c r="G757" i="7" s="1"/>
  <c r="G763" i="7"/>
  <c r="G762" i="7" s="1"/>
  <c r="G765" i="7"/>
  <c r="G771" i="7"/>
  <c r="G770" i="7" s="1"/>
  <c r="G769" i="7" s="1"/>
  <c r="G779" i="7"/>
  <c r="G783" i="7"/>
  <c r="G790" i="7"/>
  <c r="G795" i="7"/>
  <c r="G800" i="7"/>
  <c r="G799" i="7" s="1"/>
  <c r="G798" i="7" s="1"/>
  <c r="G805" i="7"/>
  <c r="G804" i="7" s="1"/>
  <c r="G803" i="7" s="1"/>
  <c r="G809" i="7"/>
  <c r="G808" i="7" s="1"/>
  <c r="G813" i="7"/>
  <c r="G812" i="7" s="1"/>
  <c r="G811" i="7" s="1"/>
  <c r="G818" i="7"/>
  <c r="G817" i="7" s="1"/>
  <c r="G815" i="7" s="1"/>
  <c r="G822" i="7"/>
  <c r="G821" i="7" s="1"/>
  <c r="G824" i="7"/>
  <c r="G825" i="7"/>
  <c r="G829" i="7"/>
  <c r="G828" i="7" s="1"/>
  <c r="G832" i="7"/>
  <c r="G831" i="7" s="1"/>
  <c r="G837" i="7"/>
  <c r="G836" i="7" s="1"/>
  <c r="G840" i="7"/>
  <c r="G839" i="7" s="1"/>
  <c r="G842" i="7"/>
  <c r="G846" i="7"/>
  <c r="G848" i="7"/>
  <c r="G852" i="7"/>
  <c r="G854" i="7"/>
  <c r="G856" i="7"/>
  <c r="G858" i="7"/>
  <c r="G860" i="7"/>
  <c r="G862" i="7"/>
  <c r="G864" i="7"/>
  <c r="G866" i="7"/>
  <c r="G868" i="7"/>
  <c r="G870" i="7"/>
  <c r="G872" i="7"/>
  <c r="G874" i="7"/>
  <c r="G876" i="7"/>
  <c r="G878" i="7"/>
  <c r="G880" i="7"/>
  <c r="G882" i="7"/>
  <c r="G884" i="7"/>
  <c r="G886" i="7"/>
  <c r="G850" i="7" s="1"/>
  <c r="G893" i="7"/>
  <c r="G892" i="7" s="1"/>
  <c r="G888" i="7" s="1"/>
  <c r="G898" i="7"/>
  <c r="G897" i="7" s="1"/>
  <c r="G896" i="7" s="1"/>
  <c r="G904" i="7"/>
  <c r="G903" i="7" s="1"/>
  <c r="G902" i="7" s="1"/>
  <c r="G901" i="7" s="1"/>
  <c r="G910" i="7"/>
  <c r="G913" i="7"/>
  <c r="G916" i="7"/>
  <c r="G922" i="7"/>
  <c r="G789" i="7" l="1"/>
  <c r="G788" i="7" s="1"/>
  <c r="G787" i="7" s="1"/>
  <c r="G720" i="7"/>
  <c r="G961" i="7" s="1"/>
  <c r="G623" i="7"/>
  <c r="G622" i="7" s="1"/>
  <c r="G621" i="7" s="1"/>
  <c r="G223" i="7"/>
  <c r="G972" i="7" s="1"/>
  <c r="G124" i="7"/>
  <c r="G951" i="7" s="1"/>
  <c r="G349" i="7"/>
  <c r="G348" i="7" s="1"/>
  <c r="G777" i="7"/>
  <c r="G776" i="7" s="1"/>
  <c r="G955" i="7" s="1"/>
  <c r="G687" i="7"/>
  <c r="G505" i="7"/>
  <c r="G504" i="7" s="1"/>
  <c r="G488" i="7"/>
  <c r="G581" i="7"/>
  <c r="G50" i="7"/>
  <c r="G794" i="7"/>
  <c r="G793" i="7" s="1"/>
  <c r="G494" i="7"/>
  <c r="G487" i="7" s="1"/>
  <c r="G365" i="7"/>
  <c r="G364" i="7" s="1"/>
  <c r="G363" i="7" s="1"/>
  <c r="G312" i="7"/>
  <c r="G311" i="7" s="1"/>
  <c r="G303" i="7" s="1"/>
  <c r="G108" i="7"/>
  <c r="G78" i="7" s="1"/>
  <c r="G909" i="7"/>
  <c r="G908" i="7" s="1"/>
  <c r="G907" i="7" s="1"/>
  <c r="G845" i="7"/>
  <c r="G844" i="7" s="1"/>
  <c r="G835" i="7" s="1"/>
  <c r="G834" i="7" s="1"/>
  <c r="G761" i="7"/>
  <c r="G760" i="7" s="1"/>
  <c r="G984" i="7" s="1"/>
  <c r="G669" i="7"/>
  <c r="G654" i="7"/>
  <c r="G653" i="7" s="1"/>
  <c r="G652" i="7" s="1"/>
  <c r="G651" i="7" s="1"/>
  <c r="G615" i="7"/>
  <c r="G614" i="7" s="1"/>
  <c r="G595" i="7"/>
  <c r="G589" i="7"/>
  <c r="G575" i="7"/>
  <c r="G574" i="7" s="1"/>
  <c r="G545" i="7"/>
  <c r="G544" i="7" s="1"/>
  <c r="G520" i="7"/>
  <c r="G519" i="7" s="1"/>
  <c r="G518" i="7" s="1"/>
  <c r="G477" i="7"/>
  <c r="G476" i="7" s="1"/>
  <c r="G475" i="7" s="1"/>
  <c r="G442" i="7"/>
  <c r="G438" i="7" s="1"/>
  <c r="G403" i="7"/>
  <c r="G402" i="7" s="1"/>
  <c r="G382" i="7"/>
  <c r="G329" i="7"/>
  <c r="G328" i="7" s="1"/>
  <c r="G327" i="7" s="1"/>
  <c r="G326" i="7" s="1"/>
  <c r="G325" i="7" s="1"/>
  <c r="G269" i="7"/>
  <c r="G268" i="7" s="1"/>
  <c r="G33" i="7"/>
  <c r="G449" i="7"/>
  <c r="G448" i="7" s="1"/>
  <c r="G418" i="7"/>
  <c r="G417" i="7" s="1"/>
  <c r="G851" i="7"/>
  <c r="G820" i="7"/>
  <c r="G728" i="7"/>
  <c r="G693" i="7"/>
  <c r="G678" i="7"/>
  <c r="G642" i="7"/>
  <c r="G637" i="7" s="1"/>
  <c r="G605" i="7"/>
  <c r="G604" i="7" s="1"/>
  <c r="G530" i="7"/>
  <c r="G529" i="7" s="1"/>
  <c r="G513" i="7"/>
  <c r="G465" i="7"/>
  <c r="G464" i="7" s="1"/>
  <c r="G237" i="7"/>
  <c r="G827" i="7"/>
  <c r="G537" i="7"/>
  <c r="G536" i="7" s="1"/>
  <c r="G393" i="7"/>
  <c r="G392" i="7" s="1"/>
  <c r="G371" i="7"/>
  <c r="G370" i="7" s="1"/>
  <c r="G118" i="7"/>
  <c r="G116" i="7" s="1"/>
  <c r="G70" i="7"/>
  <c r="G63" i="7" s="1"/>
  <c r="G22" i="7"/>
  <c r="G21" i="7" s="1"/>
  <c r="G20" i="7" s="1"/>
  <c r="G768" i="7"/>
  <c r="G278" i="7"/>
  <c r="G279" i="7"/>
  <c r="G150" i="7"/>
  <c r="G956" i="7" s="1"/>
  <c r="G151" i="7"/>
  <c r="G737" i="7"/>
  <c r="G736" i="7" s="1"/>
  <c r="G969" i="7" s="1"/>
  <c r="G255" i="7"/>
  <c r="G248" i="7" s="1"/>
  <c r="G974" i="7" s="1"/>
  <c r="G196" i="7"/>
  <c r="G188" i="7" s="1"/>
  <c r="G167" i="7" s="1"/>
  <c r="G976" i="7"/>
  <c r="G288" i="7"/>
  <c r="G287" i="7" s="1"/>
  <c r="G289" i="7"/>
  <c r="G954" i="7"/>
  <c r="G921" i="7"/>
  <c r="G918" i="7" s="1"/>
  <c r="G816" i="7"/>
  <c r="G778" i="7"/>
  <c r="G756" i="7"/>
  <c r="G753" i="7" s="1"/>
  <c r="G752" i="7" s="1"/>
  <c r="G318" i="7"/>
  <c r="G958" i="7" s="1"/>
  <c r="G243" i="7"/>
  <c r="G242" i="7" s="1"/>
  <c r="G973" i="7" s="1"/>
  <c r="G214" i="7"/>
  <c r="G209" i="7" s="1"/>
  <c r="G135" i="7"/>
  <c r="G786" i="7" l="1"/>
  <c r="G785" i="7" s="1"/>
  <c r="G715" i="7"/>
  <c r="G686" i="7"/>
  <c r="G685" i="7" s="1"/>
  <c r="G463" i="7"/>
  <c r="G401" i="7" s="1"/>
  <c r="G262" i="7"/>
  <c r="G945" i="7"/>
  <c r="G62" i="7"/>
  <c r="G302" i="7"/>
  <c r="G668" i="7"/>
  <c r="G979" i="7"/>
  <c r="G46" i="7"/>
  <c r="G32" i="7" s="1"/>
  <c r="G900" i="7"/>
  <c r="G980" i="7" s="1"/>
  <c r="G948" i="7"/>
  <c r="G588" i="7"/>
  <c r="G560" i="7"/>
  <c r="G381" i="7"/>
  <c r="G345" i="7" s="1"/>
  <c r="G807" i="7"/>
  <c r="G528" i="7"/>
  <c r="G503" i="7" s="1"/>
  <c r="G966" i="7" s="1"/>
  <c r="G963" i="7" s="1"/>
  <c r="G115" i="7"/>
  <c r="G117" i="7"/>
  <c r="G950" i="7" s="1"/>
  <c r="G952" i="7"/>
  <c r="G978" i="7"/>
  <c r="G953" i="7"/>
  <c r="G208" i="7"/>
  <c r="G971" i="7"/>
  <c r="G970" i="7" s="1"/>
  <c r="G962" i="7"/>
  <c r="G959" i="7" s="1"/>
  <c r="G620" i="7"/>
  <c r="G139" i="7"/>
  <c r="G667" i="7" l="1"/>
  <c r="G947" i="7" s="1"/>
  <c r="G31" i="7"/>
  <c r="G19" i="7" s="1"/>
  <c r="G18" i="7" s="1"/>
  <c r="G543" i="7"/>
  <c r="G975" i="7"/>
  <c r="I975" i="7" s="1"/>
  <c r="G802" i="7"/>
  <c r="G767" i="7" s="1"/>
  <c r="G949" i="7"/>
  <c r="G946" i="7" l="1"/>
  <c r="G944" i="7" s="1"/>
  <c r="G987" i="7" s="1"/>
  <c r="G660" i="7"/>
  <c r="G661" i="7"/>
  <c r="G344" i="7"/>
  <c r="G324" i="7" s="1"/>
  <c r="G17" i="7" l="1"/>
  <c r="I14" i="5"/>
  <c r="I40" i="5"/>
  <c r="D56" i="5" l="1"/>
  <c r="D58" i="5" s="1"/>
  <c r="I54" i="5"/>
  <c r="H54" i="5"/>
  <c r="G54" i="5"/>
  <c r="F54" i="5"/>
  <c r="E54" i="5"/>
  <c r="H51" i="5"/>
  <c r="G51" i="5"/>
  <c r="F51" i="5"/>
  <c r="E51" i="5"/>
  <c r="C50" i="5"/>
  <c r="L50" i="5" s="1"/>
  <c r="F49" i="5"/>
  <c r="C49" i="5"/>
  <c r="O48" i="5"/>
  <c r="F48" i="5"/>
  <c r="C48" i="5"/>
  <c r="F47" i="5"/>
  <c r="C47" i="5"/>
  <c r="F46" i="5"/>
  <c r="C46" i="5"/>
  <c r="K45" i="5"/>
  <c r="G45" i="5"/>
  <c r="E45" i="5"/>
  <c r="F44" i="5"/>
  <c r="F42" i="5"/>
  <c r="C41" i="5"/>
  <c r="L41" i="5" s="1"/>
  <c r="K40" i="5"/>
  <c r="H40" i="5"/>
  <c r="G40" i="5"/>
  <c r="E40" i="5"/>
  <c r="C40" i="5" s="1"/>
  <c r="N38" i="5"/>
  <c r="M38" i="5"/>
  <c r="L38" i="5"/>
  <c r="K38" i="5"/>
  <c r="J38" i="5"/>
  <c r="I38" i="5"/>
  <c r="H38" i="5"/>
  <c r="G38" i="5"/>
  <c r="F38" i="5"/>
  <c r="E38" i="5"/>
  <c r="F37" i="5"/>
  <c r="C37" i="5"/>
  <c r="F36" i="5"/>
  <c r="C36" i="5"/>
  <c r="F35" i="5"/>
  <c r="C35" i="5"/>
  <c r="F34" i="5"/>
  <c r="C34" i="5"/>
  <c r="K33" i="5"/>
  <c r="I33" i="5"/>
  <c r="G33" i="5"/>
  <c r="E33" i="5"/>
  <c r="C33" i="5" s="1"/>
  <c r="O28" i="5"/>
  <c r="F28" i="5"/>
  <c r="C28" i="5"/>
  <c r="O25" i="5"/>
  <c r="F25" i="5"/>
  <c r="C25" i="5"/>
  <c r="F24" i="5"/>
  <c r="C24" i="5"/>
  <c r="K23" i="5"/>
  <c r="I23" i="5"/>
  <c r="G23" i="5"/>
  <c r="E23" i="5"/>
  <c r="C23" i="5" s="1"/>
  <c r="O21" i="5"/>
  <c r="F21" i="5"/>
  <c r="C21" i="5"/>
  <c r="F20" i="5"/>
  <c r="C20" i="5"/>
  <c r="K19" i="5"/>
  <c r="I19" i="5"/>
  <c r="H19" i="5"/>
  <c r="G19" i="5"/>
  <c r="E19" i="5"/>
  <c r="O18" i="5"/>
  <c r="F18" i="5"/>
  <c r="C18" i="5"/>
  <c r="F17" i="5"/>
  <c r="C17" i="5"/>
  <c r="F16" i="5"/>
  <c r="C16" i="5"/>
  <c r="F15" i="5"/>
  <c r="C15" i="5"/>
  <c r="K14" i="5"/>
  <c r="G14" i="5"/>
  <c r="E14" i="5"/>
  <c r="I56" i="5" l="1"/>
  <c r="F40" i="5"/>
  <c r="L40" i="5" s="1"/>
  <c r="L49" i="5"/>
  <c r="L28" i="5"/>
  <c r="L37" i="5"/>
  <c r="L18" i="5"/>
  <c r="L24" i="5"/>
  <c r="O23" i="5"/>
  <c r="C19" i="5"/>
  <c r="L21" i="5"/>
  <c r="C45" i="5"/>
  <c r="C14" i="5"/>
  <c r="L17" i="5"/>
  <c r="F19" i="5"/>
  <c r="L25" i="5"/>
  <c r="L47" i="5"/>
  <c r="F23" i="5"/>
  <c r="L23" i="5" s="1"/>
  <c r="L36" i="5"/>
  <c r="L46" i="5"/>
  <c r="G56" i="5"/>
  <c r="L15" i="5"/>
  <c r="L20" i="5"/>
  <c r="F33" i="5"/>
  <c r="L33" i="5" s="1"/>
  <c r="L35" i="5"/>
  <c r="K56" i="5"/>
  <c r="H56" i="5"/>
  <c r="O14" i="5"/>
  <c r="L16" i="5"/>
  <c r="O19" i="5"/>
  <c r="L34" i="5"/>
  <c r="O40" i="5"/>
  <c r="O45" i="5"/>
  <c r="L48" i="5"/>
  <c r="E56" i="5"/>
  <c r="E58" i="5" s="1"/>
  <c r="F14" i="5"/>
  <c r="F45" i="5"/>
  <c r="C54" i="5"/>
  <c r="O54" i="5"/>
  <c r="L45" i="5" l="1"/>
  <c r="L19" i="5"/>
  <c r="L14" i="5"/>
  <c r="F56" i="5"/>
  <c r="F58" i="5" s="1"/>
  <c r="O56" i="5"/>
  <c r="C56" i="5"/>
  <c r="C58" i="5" s="1"/>
  <c r="L54" i="5"/>
  <c r="L56" i="5" l="1"/>
  <c r="G981" i="7"/>
</calcChain>
</file>

<file path=xl/sharedStrings.xml><?xml version="1.0" encoding="utf-8"?>
<sst xmlns="http://schemas.openxmlformats.org/spreadsheetml/2006/main" count="4096" uniqueCount="1418">
  <si>
    <t>Наименование</t>
  </si>
  <si>
    <t>Г</t>
  </si>
  <si>
    <t>Рз</t>
  </si>
  <si>
    <t>ПР</t>
  </si>
  <si>
    <t>ЦСР</t>
  </si>
  <si>
    <t>ВР</t>
  </si>
  <si>
    <t>Всего</t>
  </si>
  <si>
    <t xml:space="preserve"> </t>
  </si>
  <si>
    <t>1. Администрация  муниципального  образования  Волосовский  муниципальный  район  Ленинградской  области</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</si>
  <si>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</si>
  <si>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</si>
  <si>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</si>
  <si>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0020000</t>
  </si>
  <si>
    <t xml:space="preserve">Центральный аппарат </t>
  </si>
  <si>
    <t>0020400</t>
  </si>
  <si>
    <t>Расходы на выплаты персоналу государственных органов</t>
  </si>
  <si>
    <t>Фонд оплаты труда и страховые взносы</t>
  </si>
  <si>
    <t>Иные закупки товаров, работ и услуг  для государственных (муниципальных) нужд</t>
  </si>
  <si>
    <t>Закупка товаров, работ, услуг в сфере информационно-коммуникационных технологий</t>
  </si>
  <si>
    <t>Прочая закупка товаров, работ и услуг  государственных (муниципальных) нужд</t>
  </si>
  <si>
    <t>Депутаты  представительного  органа  муниципального  образования</t>
  </si>
  <si>
    <t>0021200</t>
  </si>
  <si>
    <t>03</t>
  </si>
  <si>
    <t>Иные выплаты персоналу, за исключением фонда оплаты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</si>
  <si>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</si>
  <si>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выплаты персоналу государственных (муниципальных) органов</t>
  </si>
  <si>
    <t>04</t>
  </si>
  <si>
    <t>Уплата налогов, сборов и иных платежей</t>
  </si>
  <si>
    <t>Уплата налога на имущество организаций и земельного налога</t>
  </si>
  <si>
    <t>Уплата прочих налогов, сборов и иных платежей</t>
  </si>
  <si>
    <t>0020401</t>
  </si>
  <si>
    <t>0020420</t>
  </si>
  <si>
    <t>Выполнение  функций  органами  местного  самоуправления</t>
  </si>
  <si>
    <t>0020422</t>
  </si>
  <si>
    <t>0020424</t>
  </si>
  <si>
    <t>Выполнение функций  органами  местного  самоуправления  (выполнение полномочий  по формированию архивных фондов поселений)</t>
  </si>
  <si>
    <t>0020430</t>
  </si>
  <si>
    <t>Глава  местной  администрации  (исполнительно-распорядительного  органа  местного  самоуправления)</t>
  </si>
  <si>
    <t>0020800</t>
  </si>
  <si>
    <t>Межбюджетные трансферты</t>
  </si>
  <si>
    <t>5210000</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</si>
  <si>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</si>
  <si>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5210200</t>
  </si>
  <si>
    <t>Осуществление отдельного  государственного  полномочия  в  области  архивного  дела</t>
  </si>
  <si>
    <t>5210201</t>
  </si>
  <si>
    <t xml:space="preserve">Осуществление отдельных  государственных  полномочий  в  сфере  профилактики  безнадзорности  и  правонарушений  несовершеннолетних </t>
  </si>
  <si>
    <t>5210202</t>
  </si>
  <si>
    <t>Иные закупки товаров, работ и услуг  для государственных(муниципальных) нужд</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</si>
  <si>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</si>
  <si>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5210228</t>
  </si>
  <si>
    <t>Долгосрочные целевые программы</t>
  </si>
  <si>
    <t>5220000</t>
  </si>
  <si>
    <t>002</t>
  </si>
  <si>
    <t>Другие общегосударственные вопросы</t>
  </si>
  <si>
    <t>Реализация  государственной  политики  в  области  приватизации  и  управления  государственной  и  муниципальной  собственностью</t>
  </si>
  <si>
    <t>13</t>
  </si>
  <si>
    <t>0900000</t>
  </si>
  <si>
    <t>Содержание и обслуживание казны</t>
  </si>
  <si>
    <t>0900100</t>
  </si>
  <si>
    <t>Реализация государственных функций, связанных с общегосударственным управлением</t>
  </si>
  <si>
    <t>0920000</t>
  </si>
  <si>
    <t>Выполнение других обязательств государства</t>
  </si>
  <si>
    <t>0920300</t>
  </si>
  <si>
    <t>Бюджетные  инвестиции  в  объекты  капитального  строительства, не включённые  в  целевые  программы</t>
  </si>
  <si>
    <t>1020000</t>
  </si>
  <si>
    <t>1020100</t>
  </si>
  <si>
    <t>1020102</t>
  </si>
  <si>
    <t xml:space="preserve">Бюджетные инвестиции в объекты  государственной (муниципальной) собственности казенным учреждениям вне рамок государственного оборонного заказа </t>
  </si>
  <si>
    <t>Целевые программы муниципальных образований</t>
  </si>
  <si>
    <t>7950000</t>
  </si>
  <si>
    <t>Муниципальная  целевая  программа  "Профилактика  правонарушений  в муниципальном образовании Волосовский муниципальный район Ленинградской  области  на 2011 - 2013 годы"</t>
  </si>
  <si>
    <t>7950005</t>
  </si>
  <si>
    <t>Муниципальная  целевая  программа  «Энергосбережение и повышение энергетической эффективности на территории муниципального  образования Волосовский муниципальный район на 2010-2014 годы»</t>
  </si>
  <si>
    <t>7950033</t>
  </si>
  <si>
    <t>Национальная  безопасность  и  правоохранительная  деятельность</t>
  </si>
  <si>
    <t>Органы  юстиции</t>
  </si>
  <si>
    <t xml:space="preserve">Руководство и управление в сфере установленных функций </t>
  </si>
  <si>
    <t>0010000</t>
  </si>
  <si>
    <t>Государственная  регистрация  актов  гражданского  состояния</t>
  </si>
  <si>
    <t>0013800</t>
  </si>
  <si>
    <t>Защита  населения  и  территории  от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</si>
  <si>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</si>
  <si>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2180000</t>
  </si>
  <si>
    <t>Предупреждение  и  ликвидация  последствий  чрезвычайных  ситуаций  и  стихийных  бедствий  природного  и  техногенного  характера</t>
  </si>
  <si>
    <t>2180100</t>
  </si>
  <si>
    <t>09</t>
  </si>
  <si>
    <t>Мероприятия  по  гражданской  обороне</t>
  </si>
  <si>
    <t>2190000</t>
  </si>
  <si>
    <t>Подготовка  населения  и  организаций  к  действиям  в  чрезвычайной  ситуации  в  мирное  и  военное  время</t>
  </si>
  <si>
    <t>2190100</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</si>
  <si>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</si>
  <si>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</si>
  <si>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</si>
  <si>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 xml:space="preserve">Государственная  поддержка  сельского  хозяйства  </t>
  </si>
  <si>
    <t>2600000</t>
  </si>
  <si>
    <t>Мероприятия  в  области  сельскохозяйственного  производства</t>
  </si>
  <si>
    <t>2600400</t>
  </si>
  <si>
    <t>Субсидии  юридическим  лицам</t>
  </si>
  <si>
    <t>810</t>
  </si>
  <si>
    <t>Транспорт</t>
  </si>
  <si>
    <t>Автомобильный  транспорт</t>
  </si>
  <si>
    <t>3030000</t>
  </si>
  <si>
    <t>Отдельные  мероприятия  в  области  автомобильного  транспорта</t>
  </si>
  <si>
    <t>3030200</t>
  </si>
  <si>
    <t>Другие  вопросы  в  области  национальной  экономики</t>
  </si>
  <si>
    <t>12</t>
  </si>
  <si>
    <t>01</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</si>
  <si>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</si>
  <si>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государственной (муниципальной)
собственности федеральным государственным (муниципальным) учреждениям</t>
  </si>
  <si>
    <t>Образование</t>
  </si>
  <si>
    <t>Дошкольное  образование</t>
  </si>
  <si>
    <t>Бюджетные  инвестиции  в  объекты  капитального  строительства  собственности  муниципальных  образований</t>
  </si>
  <si>
    <t>Общее  образование</t>
  </si>
  <si>
    <t>02</t>
  </si>
  <si>
    <t>Молодежная  политика  и  оздоровление  детей</t>
  </si>
  <si>
    <t>07</t>
  </si>
  <si>
    <t>Муниципальная  целевая  программа   "Профилактика  правонарушений  в муниципальном образовании Волосовский муниципальный район Ленинградской  области  на 2011 - 2013 годы"</t>
  </si>
  <si>
    <t>Субсидии бюджетным учреждениям на иные цели</t>
  </si>
  <si>
    <t>Муниципальная  целевая  программа  "Основные направления  развития молодежной политики  в  муниципальном  образовании  Волосовский  муниципальный район Ленинградской области  на 2011-2013 годы"</t>
  </si>
  <si>
    <t>7950011</t>
  </si>
  <si>
    <t>Муниципальная  целевая  программа  "Комплексные меры противодействия злоупотреблению наркотиками и их незаконному обороту на территории Волосовского муниципального района на 2012-2014 годы"</t>
  </si>
  <si>
    <t>7950014</t>
  </si>
  <si>
    <t>Здравоохранение</t>
  </si>
  <si>
    <t>Стационарная  помощь</t>
  </si>
  <si>
    <t>Осуществление отдельных государственных полномочий Ленинградской области в сфере охраны здоровья граждан</t>
  </si>
  <si>
    <t>5210245</t>
  </si>
  <si>
    <t>Бюджетные муниципальные учреждения</t>
  </si>
  <si>
    <t xml:space="preserve">Субсидии бюджетным учреждениям на финансовое обеспечение государственного задания на оказание государственных услуг (выполнение работ) </t>
  </si>
  <si>
    <t>611</t>
  </si>
  <si>
    <t xml:space="preserve">Субсидии бюджетным учреждениям на иные цели </t>
  </si>
  <si>
    <t>612</t>
  </si>
  <si>
    <t>5229100</t>
  </si>
  <si>
    <t>Амбулаторная  помощь</t>
  </si>
  <si>
    <t>Субсидии бюджетным учреждениям на финансовое обеспечение государственного задания на оказание государственных услуг (выполнение работ)</t>
  </si>
  <si>
    <t>Другие вопросы в области здравоохранения</t>
  </si>
  <si>
    <t>Казенные муниципальные учреждения</t>
  </si>
  <si>
    <t>Муниципальная целевая программа "Профилактика и снижение заболеваемости туберкулезом в Волосовском районе на 2013-2015 годы"</t>
  </si>
  <si>
    <t>7950009</t>
  </si>
  <si>
    <t xml:space="preserve">Муниципальная целевая программа "Предупреждение распространения ВИЧ-инфекции в Волосовском районе на 2013-2015 годы" </t>
  </si>
  <si>
    <t>7950010</t>
  </si>
  <si>
    <t>Социальная  политика</t>
  </si>
  <si>
    <t>Социальное  обеспечение  населения</t>
  </si>
  <si>
    <t>Социальная помощь</t>
  </si>
  <si>
    <t>5050000</t>
  </si>
  <si>
    <t xml:space="preserve">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 </t>
  </si>
  <si>
    <t>5053400</t>
  </si>
  <si>
    <t>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</si>
  <si>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5053401</t>
  </si>
  <si>
    <t>Меры социальной поддержки населения по публичным нормативным обязательствам</t>
  </si>
  <si>
    <t>314</t>
  </si>
  <si>
    <t>Охрана  семьи  и  детства</t>
  </si>
  <si>
    <t>Другие  вопросы  в  области  социальной  политики</t>
  </si>
  <si>
    <t>Субсидии отдельным  общественным организациям  и  иным  некоммерческим  объединениям</t>
  </si>
  <si>
    <t>5200000</t>
  </si>
  <si>
    <t>Финансовая помощь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</si>
  <si>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5201500</t>
  </si>
  <si>
    <t>Субсидии некоммерческим организациям</t>
  </si>
  <si>
    <t>06</t>
  </si>
  <si>
    <t>5201502</t>
  </si>
  <si>
    <t>630</t>
  </si>
  <si>
    <t>Целевые программы  муниципальных образований</t>
  </si>
  <si>
    <t>Физическая  культура  и  спорт</t>
  </si>
  <si>
    <t xml:space="preserve">Физическая  культура  </t>
  </si>
  <si>
    <t>Муниципальная  целевая  программа  "Развитие   физической культуры и спорта  в муниципальном образовании Волосовский муниципальный район Ленинградской  области  на 2011 - 2013 годы"</t>
  </si>
  <si>
    <t>7950002</t>
  </si>
  <si>
    <t>2. Комитет  по  управлению  муниципальным  имуществом  администрации  муниципального  образования  Волосовский  муниципальный  район  Ленинградской  области</t>
  </si>
  <si>
    <t>0020403</t>
  </si>
  <si>
    <t>0900200</t>
  </si>
  <si>
    <t>Оценка  недвижимости, признание  прав  и  регулирование  отношений  по  государственной  и  муниципальной  собственности</t>
  </si>
  <si>
    <t>Реализация  государственных  функций  в  области  национальной  экономики</t>
  </si>
  <si>
    <t>3400000</t>
  </si>
  <si>
    <t>Мероприятия  по  землеустройству  и  землепользование</t>
  </si>
  <si>
    <t>3400300</t>
  </si>
  <si>
    <t>3. Комитет  образования  администрации  муниципального  образования  Волосовский  муниципальный  район  Ленинградской  области</t>
  </si>
  <si>
    <t>Организация и осуществление деятельности  по   опеке  и  попечительству</t>
  </si>
  <si>
    <t>5210232</t>
  </si>
  <si>
    <t>Питание обучающихся в муниципальных образовательных учреждениях, расположенных  на территории Ленинградской области</t>
  </si>
  <si>
    <t>5210243</t>
  </si>
  <si>
    <t xml:space="preserve">Осуществление отдельных  государственных   полномочий Ленинградской области  по  выплате  компенсации  части  платы  за  содержание  ребенка  в  образовательных  организациях, реализующих основную  общеобразовательную программу  дошкольного  образования  в  Ленинградской  области  </t>
  </si>
  <si>
    <t>5210244</t>
  </si>
  <si>
    <t>Детские  дошкольные  учреждения</t>
  </si>
  <si>
    <t>4200000</t>
  </si>
  <si>
    <t>Детские  дошкольные  учреждения (казенные муниципальные учреждения)</t>
  </si>
  <si>
    <t>4209900</t>
  </si>
  <si>
    <t>Расходы на выплаты персоналу казенных учреждений</t>
  </si>
  <si>
    <t>Уплата  земельного налога</t>
  </si>
  <si>
    <t xml:space="preserve">Детские  дошкольные  учреждения </t>
  </si>
  <si>
    <t>Субсидии бюджетным учреждениям на финансовое обеспечение муниципального задания на оказание муниципальных услуг (выполнение работ)</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</si>
  <si>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</si>
  <si>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5210100</t>
  </si>
  <si>
    <t>Стимулирующие  выплаты  воспитателям и помощникам  воспитателей (младшим воспитателям) в муниципальных образовательных учреждениях, реализующих основную общеобразовательную программу  дошкольного образования</t>
  </si>
  <si>
    <t>5210133</t>
  </si>
  <si>
    <t>Муниципальная  целевая  программа   "Создание единой информационно-образовательной среды, как механизма государственно-общественного управления муниципальной системой образования  муниципального  образования  Волосовский  муниципальный  район    на  2012-2014  годы"</t>
  </si>
  <si>
    <t>7950013</t>
  </si>
  <si>
    <t>Муниципальная  целевая  программа  «Энергосбережение и повышение энергетической эффективности на территории муниципального  образования  Волосовский муниципальный район на 2010-2014 годы»</t>
  </si>
  <si>
    <t xml:space="preserve">Долгосрочная целевая программа "Развитие дошкольного образования в Ленинградской области на 2011-2013 годы"   </t>
  </si>
  <si>
    <t>7950035</t>
  </si>
  <si>
    <t>Школы-детские сады, школы начальные, неполные средние и средние</t>
  </si>
  <si>
    <t>4210000</t>
  </si>
  <si>
    <t>Школы-детские сады, школы начальные, неполные средние и средние (казенные муниципальные учреждения)</t>
  </si>
  <si>
    <t>4219900</t>
  </si>
  <si>
    <t>Школы-детские сады, школы начальные, неполные средние и средние (бюджетные муниципальные учреждения)</t>
  </si>
  <si>
    <t>Учреждения по внешкольной работе с детьми</t>
  </si>
  <si>
    <t>4230000</t>
  </si>
  <si>
    <t>Учреждения по внешкольной работе с детьми (казенные муниципальные учреждения)</t>
  </si>
  <si>
    <t>4239900</t>
  </si>
  <si>
    <t>Учреждения по внешкольной работе с детьми (бюджетные муниципальные учреждения)</t>
  </si>
  <si>
    <t>Детские дома</t>
  </si>
  <si>
    <t>Детские дома (казенные муниципальные учреждения)</t>
  </si>
  <si>
    <t>4249900</t>
  </si>
  <si>
    <t>Иные  безвозмездные  и  безвозвратные  перечисления</t>
  </si>
  <si>
    <t>Ежемесячное  денежное  вознаграждение  за  классное  руководство</t>
  </si>
  <si>
    <t>5200900</t>
  </si>
  <si>
    <t>Содержание муниципальных детских домов</t>
  </si>
  <si>
    <t>5210114</t>
  </si>
  <si>
    <t>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 расходов на учебники,  учебные пособия, технические средства обучения, расходные материалы и хозяйственные нужды</t>
  </si>
  <si>
    <t>5210221</t>
  </si>
  <si>
    <t>Целевые  программы  муниципальных  образований</t>
  </si>
  <si>
    <t xml:space="preserve">Мероприятия  по проведению оздоровительной кампании детей </t>
  </si>
  <si>
    <t>4320200</t>
  </si>
  <si>
    <t>Оздоровление детей</t>
  </si>
  <si>
    <t>Долгосрочная целевая программа "Дети Ленинградской области» на 2011-2013 годы»</t>
  </si>
  <si>
    <t>5228900</t>
  </si>
  <si>
    <t>Другие  вопросы  в области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</si>
  <si>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</si>
  <si>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4520000</t>
  </si>
  <si>
    <t>4529900</t>
  </si>
  <si>
    <t>5222200</t>
  </si>
  <si>
    <t xml:space="preserve">Долгосрочная целевая программа "Приоритетные направления развития образования Ленинградской области на 2011-2015 годы" </t>
  </si>
  <si>
    <t>5229500</t>
  </si>
  <si>
    <t>Муниципальная  целевая  программа  "Противопожарная безопасность образовательных учреждений муниципального образования  Волосовский муниципальный район  на  2009-2012 годы"</t>
  </si>
  <si>
    <t>7950001</t>
  </si>
  <si>
    <t>Муниципальная  целевая  программа  "Образование и здоровье  2010 - 2014  годы"</t>
  </si>
  <si>
    <t>7950003</t>
  </si>
  <si>
    <t>Муниципальная  целевая  программа  "Безопасность  образовательных учреждений   муниципального образования  Волосовский муниципальный район Ленинградской  области  на 2010- 2014 годы"</t>
  </si>
  <si>
    <t>7950004</t>
  </si>
  <si>
    <t>Муниципальная  целевая  программа  "Аттестация рабочих мест  образовательных учреждений   муниципального образования  Волосовский муниципальный район Ленинградской  области  на 2013- 2015 годы"</t>
  </si>
  <si>
    <t>7950034</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</si>
  <si>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</si>
  <si>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5210233</t>
  </si>
  <si>
    <t>Социальные выплаты - 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внутрирайонном  транспорте  (кроме  такси), а  также  бесплатного  проезда   один  раз  в год  к  месту  жительства  и  обратно  к  месту  учебы</t>
  </si>
  <si>
    <t>5210234</t>
  </si>
  <si>
    <t>Социальные  выплаты  (на  питание  обучающихся  в  общеобразовательных  учреждениях, расположенных на территории Ленинградской области)</t>
  </si>
  <si>
    <t>5210240</t>
  </si>
  <si>
    <t>Субсидии  бюджетным учреждениям  на иные цели</t>
  </si>
  <si>
    <t>Содержание  ребенка  в  семье  опекуна  и  приемной  семье, а  также  вознаграждение, причитающееся приемному родителю</t>
  </si>
  <si>
    <t>5201300</t>
  </si>
  <si>
    <t>Материальное  обеспечение  приемной  семьи</t>
  </si>
  <si>
    <t>5201312</t>
  </si>
  <si>
    <t>Выплата  вознаграждения, причитающегося   приемному  родителю</t>
  </si>
  <si>
    <t>951</t>
  </si>
  <si>
    <t>Выплаты  на  содержание детей-сирот и детей, оставшихся без попечения родителей, в семьях опекунов (попечителей) и приемных семьях</t>
  </si>
  <si>
    <t>5201313</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</si>
  <si>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</si>
  <si>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4. Комитет  финансов  администрации  муниципального  образования  Волосовский  муниципальный  район </t>
  </si>
  <si>
    <t>Обеспечение деятельности финансовых, налоговых и таможенных органов и органов финансового (финансово-бюджетного) надзора</t>
  </si>
  <si>
    <t>Выполнение функций  органами  местного  самоуправления  (полномочия  поселений на  исполнение  части  функций  по  обеспечению  бюджетного  процесса  в  поселениях)</t>
  </si>
  <si>
    <t>0020423</t>
  </si>
  <si>
    <t xml:space="preserve">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t>
  </si>
  <si>
    <t>5210218</t>
  </si>
  <si>
    <t>Муниципальная  целевая  программа  "Профилактика  правонарушений  в  муниципальном  образовании  Волосовский  муниципальный  район  Ленинградской  области на  2011-2013  годы"</t>
  </si>
  <si>
    <t>Иные межбюджетные трансферты</t>
  </si>
  <si>
    <t>Связь  и  информатика</t>
  </si>
  <si>
    <t>10</t>
  </si>
  <si>
    <t>Развитие и поддержка информационных технологий, обеспечивающих бюджетный процесс</t>
  </si>
  <si>
    <t>Иные закупки товаров, работ и услуг  для государственных нужд</t>
  </si>
  <si>
    <t>Иные межбюджетные трансферты бюджетам бюджетной системы</t>
  </si>
  <si>
    <t>5210300</t>
  </si>
  <si>
    <t>Культура, кинематография</t>
  </si>
  <si>
    <t/>
  </si>
  <si>
    <t>Культура</t>
  </si>
  <si>
    <t>Библиотеки</t>
  </si>
  <si>
    <t>4429900</t>
  </si>
  <si>
    <t>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</si>
  <si>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(обеспечение деятельности межпоселенческой библиотеки)</t>
  </si>
  <si>
    <t>540</t>
  </si>
  <si>
    <t>Межбюджетные  трансферты</t>
  </si>
  <si>
    <t>Дотации  бюджетам  субъектов  Российской  Федерации  и  муниципальных  образований</t>
  </si>
  <si>
    <t>5160000</t>
  </si>
  <si>
    <t>Выравнивание  бюджетной  обеспеченности</t>
  </si>
  <si>
    <t>Осуществление отдельного государственного полномочия по предоставлению дотаций бюджетам поселений за счет средств областного бюджета</t>
  </si>
  <si>
    <t>5160110</t>
  </si>
  <si>
    <t>Фонд  финансовой  поддержки</t>
  </si>
  <si>
    <t>511</t>
  </si>
  <si>
    <t>Выравнивание  бюджетной  обеспеченности поселений из районного фонда финансовой поддержки</t>
  </si>
  <si>
    <t>5160130</t>
  </si>
  <si>
    <t>5. Комитет  социальной  защиты  населения  администрации  муниципального  образования  Волосовский  муниципальный  район  Ленинградской  области</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</si>
  <si>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</si>
  <si>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5210313</t>
  </si>
  <si>
    <t>Субсидии юридическим лицам</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</si>
  <si>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</si>
  <si>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5210315</t>
  </si>
  <si>
    <t>026</t>
  </si>
  <si>
    <t>Пенсионное  обеспечение</t>
  </si>
  <si>
    <t>Доплаты  к  пенсиям, дополнительное  пенсионное  обеспечение</t>
  </si>
  <si>
    <t>4910000</t>
  </si>
  <si>
    <t>Доплаты  к  пенсиям  государственных  служащих  субъектов  Российской  Федерации  и  муниципальных  служащих</t>
  </si>
  <si>
    <t>4910100</t>
  </si>
  <si>
    <t xml:space="preserve">Пособия и компенсации  гражданам и иные социальные выплаты, кроме публичных нормативных обязательств </t>
  </si>
  <si>
    <t>321</t>
  </si>
  <si>
    <t>Социальное  обслуживание  населения</t>
  </si>
  <si>
    <t>Предоставление социального обслуживания населению</t>
  </si>
  <si>
    <t>5210204</t>
  </si>
  <si>
    <t xml:space="preserve">Долгосрочная  целевая  программа "Университет третьего возраста - новый подход в социальной работе для всех возрастов на 2012-2014 годы" </t>
  </si>
  <si>
    <t>7950012</t>
  </si>
  <si>
    <t>Закон Российской Федерации от 9 июня 1993 года № 5142-I "О донорстве крови и ее компонентов"</t>
  </si>
  <si>
    <t>5052900</t>
  </si>
  <si>
    <t>Обеспечение  мер  социальной  поддержки  для  лиц, награжденных  знаком  "Почетный  донор  СССР", "Почетный  донор  России"</t>
  </si>
  <si>
    <t>5052901</t>
  </si>
  <si>
    <t>Оплата  жилищно- коммунальных  услуг  отдельным  категориям  граждан</t>
  </si>
  <si>
    <t>Оплата  жилья и коммунальных  услуг  отдельным  категориям  граждан, оказание  мер  социальной  поддержки  которых  относится  к полномочиям  Российской  Федерации</t>
  </si>
  <si>
    <t>5054601</t>
  </si>
  <si>
    <t>Предоставление  гражданам  субсидий  на  оплату  жилого  помещения  и  коммунальных  услуг</t>
  </si>
  <si>
    <t>Реализация мер социальной поддержки отдельных категорий граждан</t>
  </si>
  <si>
    <t>5055500</t>
  </si>
  <si>
    <t>Меры социальной поддержки жертв политических репрессий</t>
  </si>
  <si>
    <t>5055530</t>
  </si>
  <si>
    <t>Меры социальной поддержки жертв политических репрессий по оплате жилья и коммунальных услуг</t>
  </si>
  <si>
    <t>5055533</t>
  </si>
  <si>
    <t>921</t>
  </si>
  <si>
    <t>Меры социальной поддержки жертв политических репрессий по предоставлению ежемесячной денежной выплаты</t>
  </si>
  <si>
    <t>5055534</t>
  </si>
  <si>
    <t>924</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</si>
  <si>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</si>
  <si>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5210203</t>
  </si>
  <si>
    <t>Социальные услуги (на ремонт и изготовление зубных протезов)</t>
  </si>
  <si>
    <t>927</t>
  </si>
  <si>
    <t>Предоставление  государственной  социальной  помощи  в  форме  единовременной  денежной  выплаты  или  натуральной  помощи</t>
  </si>
  <si>
    <t>5210206</t>
  </si>
  <si>
    <t>Выплата социального пособия и возмещение расходов на погребение</t>
  </si>
  <si>
    <t>5210207</t>
  </si>
  <si>
    <t xml:space="preserve">Социальные выплаты </t>
  </si>
  <si>
    <t>Социальные  выплаты  (меры   социальной  поддержки  по  предоставлению  единовременной    выплаты лицам, состоящим  в  браке  50,60,70 и  75  лет)</t>
  </si>
  <si>
    <t>5210209</t>
  </si>
  <si>
    <t>Социальные  выплаты  (меры  социальной  поддержки  многодетных  семей  по  оплате  жилья  и  коммунальных  услуг)</t>
  </si>
  <si>
    <t>5210211</t>
  </si>
  <si>
    <t>Социальные  выплаты  (меры  социальной  поддержки  сельских  специалистов  по  оплате  жилья  и  коммунальных  услуг)</t>
  </si>
  <si>
    <t>5210212</t>
  </si>
  <si>
    <t>Социальные  выплаты  (меры  социальной  поддержки  лиц, удостоенных  звания  "Ветеран  труда  Ленинградской  области")</t>
  </si>
  <si>
    <t>5210213</t>
  </si>
  <si>
    <t>Социальны  выплаты  (меры  социальной  поддержки  по  предоставлению  единовременного  пособия  при  рождении  ребенка)</t>
  </si>
  <si>
    <t>5210214</t>
  </si>
  <si>
    <t>Социальные  выплаты  (меры  социальной  поддержки  многодетных  семей  по  предоставлению бесплатного  проезда  детям)</t>
  </si>
  <si>
    <t>5210216</t>
  </si>
  <si>
    <t>Социальные  выплаты  (меры  социальной  поддержки  по  предоставлению  ежемесячной  денежной  компенсации  на  полноценное  питание  беременным  женщинам, кормящим  матерям  и  детям в возрасте до  трех  лет)</t>
  </si>
  <si>
    <t>5210224</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</si>
  <si>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t>
  </si>
  <si>
    <t>5210230</t>
  </si>
  <si>
    <t>Ежемесячное  пособие  на  ребенка</t>
  </si>
  <si>
    <t>5210237</t>
  </si>
  <si>
    <t>Меры  социальной  поддержки  ветеранов  труда по предоставлению ежемесячной  денежной  выплаты</t>
  </si>
  <si>
    <t>5210238</t>
  </si>
  <si>
    <t>Меры  социальной  поддержки  ветеранов  труда по  оплате  жилья  и  коммунальных  услуг</t>
  </si>
  <si>
    <t>5210239</t>
  </si>
  <si>
    <t xml:space="preserve">Меры  социальной  поддержки  тружеников  тыла по предоставлению ежемесячной  денежной  выплаты </t>
  </si>
  <si>
    <t>Организация социальной помощи и социальной защиты населения</t>
  </si>
  <si>
    <t>5210205</t>
  </si>
  <si>
    <t>Приложение № 4</t>
  </si>
  <si>
    <t>Код бюджетной классификации</t>
  </si>
  <si>
    <t>Наименование   раздела, подраздела</t>
  </si>
  <si>
    <t>Консолидированный бюджет МО,</t>
  </si>
  <si>
    <t>Бюджет городского округа</t>
  </si>
  <si>
    <t>Бюджет городских и сельских поселений</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</si>
  <si>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</si>
  <si>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</si>
  <si>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</si>
  <si>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</si>
  <si>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Национальная безопасность и правоохранительная деятельность</t>
  </si>
  <si>
    <t>Органы юстиции</t>
  </si>
  <si>
    <t>Защита  населения  и  территории  от  последствий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</si>
  <si>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</si>
  <si>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</si>
  <si>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</si>
  <si>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Связь и информатика</t>
  </si>
  <si>
    <t>Другие вопросы в области национальной экономики</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</si>
  <si>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</si>
  <si>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</si>
  <si>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</si>
  <si>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</si>
  <si>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кинематография</t>
  </si>
  <si>
    <t>Стационарная  медицинская  помощь</t>
  </si>
  <si>
    <t>Другие  вопросы  в  области здравоохранения, физической  культуры  и  спорта</t>
  </si>
  <si>
    <t>Социальная политика</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</si>
  <si>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</si>
  <si>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</si>
  <si>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</si>
  <si>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</si>
  <si>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ИТОГО  РАСХОДЫ  БЮДЖЕТА</t>
  </si>
  <si>
    <t>Утверждены</t>
  </si>
  <si>
    <t>Наименование показателя</t>
  </si>
  <si>
    <t>Код источника финансирования по КИВФ, КИВнФ</t>
  </si>
  <si>
    <t>Исполнено бюджеты городских и сельских поселений</t>
  </si>
  <si>
    <t>Исполнено бюджеты территориальных государственных внебюджетных фондов</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</si>
  <si>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</si>
  <si>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</si>
  <si>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</si>
  <si>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</si>
  <si>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прочих остатков средств бюджетов</t>
  </si>
  <si>
    <t>000 01 05 02 00 00 0000 500</t>
  </si>
  <si>
    <t>4 01 05 02 00 00 0000 500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</si>
  <si>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</si>
  <si>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</si>
  <si>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</si>
  <si>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</si>
  <si>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денежных средств  бюджетов муниципальных районов</t>
  </si>
  <si>
    <t>000 01 05 02 01 05 0000 610</t>
  </si>
  <si>
    <t>Итого внутренних оборотов</t>
  </si>
  <si>
    <t>000 57  00  00  00  00  0000  000</t>
  </si>
  <si>
    <t>увеличение остатков средств</t>
  </si>
  <si>
    <t>000 57  00  00  00  00  0000  510</t>
  </si>
  <si>
    <t>уменьшение остатков средств</t>
  </si>
  <si>
    <t>000 57  00  00  00  00  0000  610</t>
  </si>
  <si>
    <t xml:space="preserve">решением  совета  депутатов </t>
  </si>
  <si>
    <t>Волосовского муниципального  района  Ленинградской  области</t>
  </si>
  <si>
    <t>Приложение  № 3</t>
  </si>
  <si>
    <t>Приложение № 5</t>
  </si>
  <si>
    <t>дата</t>
  </si>
  <si>
    <t>№ постановления</t>
  </si>
  <si>
    <t>Цель выделения средств</t>
  </si>
  <si>
    <t>перечислено  /* № п/п,дата /*</t>
  </si>
  <si>
    <t xml:space="preserve">бюджет </t>
  </si>
  <si>
    <t>2013 года</t>
  </si>
  <si>
    <t>( решение совета депутатов от  19.12.2012 г. № 239)</t>
  </si>
  <si>
    <t>Материальная помощь Семичевой К.В. - на лечение ребенка</t>
  </si>
  <si>
    <t>п/п № 1872 от 20.02.2013 г.</t>
  </si>
  <si>
    <t xml:space="preserve">Материальная помощь Солодовой Ильхатии Ильиничне </t>
  </si>
  <si>
    <t xml:space="preserve">Аварийный ремонт помещений МДОУ  № 4  п. Сельцо </t>
  </si>
  <si>
    <t>п/п № 1872 от 28.05.2013 г.</t>
  </si>
  <si>
    <t>5210236</t>
  </si>
  <si>
    <t>5210125</t>
  </si>
  <si>
    <t>244</t>
  </si>
  <si>
    <t>6000500</t>
  </si>
  <si>
    <t>5201503</t>
  </si>
  <si>
    <t>411</t>
  </si>
  <si>
    <t>Благоустройство</t>
  </si>
  <si>
    <t>Мероприятия по проведению оздоровительной кампании детей</t>
  </si>
  <si>
    <t>4320000</t>
  </si>
  <si>
    <t>Иные безвозмездные и безвозвратные перечисления</t>
  </si>
  <si>
    <t>Скорая медицинская помощь</t>
  </si>
  <si>
    <t>ИТОГО</t>
  </si>
  <si>
    <t>5140101</t>
  </si>
  <si>
    <t xml:space="preserve">Мероприятия в области социальной политики </t>
  </si>
  <si>
    <t>5140100</t>
  </si>
  <si>
    <t>5140000</t>
  </si>
  <si>
    <t>Реализация  государственных  функций  в  области  социальной  политики</t>
  </si>
  <si>
    <t>5141500</t>
  </si>
  <si>
    <t>Реализация государственных функций в области социальной политики</t>
  </si>
  <si>
    <t>5229000</t>
  </si>
  <si>
    <t>Долгосрочная целевая программа "Социальная поддержка граждан пожилого возраста и инвалидов в Ленинградской области на 2011-2013 годы"</t>
  </si>
  <si>
    <t>Долгосрочная целевая программа  "Дети Ленинградской области" на 2011-2013 годы</t>
  </si>
  <si>
    <t>5210246</t>
  </si>
  <si>
    <t>5210215</t>
  </si>
  <si>
    <t>Социальные  выплаты  (меры  социальной  поддержки  многодетных  семей  по  предоставлению  ежегодной  денежной  выплаты)</t>
  </si>
  <si>
    <t>5221500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</si>
  <si>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</si>
  <si>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Средства, передаваемые для компенсации дополнительных расходов, возникших в результате решений, принятых органами власти другого уровня</t>
  </si>
  <si>
    <t>5089900</t>
  </si>
  <si>
    <t>Обеспечение  деятельности подведомственных  учреждений</t>
  </si>
  <si>
    <t>5080000</t>
  </si>
  <si>
    <t>Центр социального обслуживания населения</t>
  </si>
  <si>
    <t xml:space="preserve">Долгосрочная целевая программа "Дети Ленинградской области» на 2011-2013 годы» </t>
  </si>
  <si>
    <t>Мероприятия  по  проведению  оздоровительной  кампании детей</t>
  </si>
  <si>
    <t>00</t>
  </si>
  <si>
    <t>5210307</t>
  </si>
  <si>
    <t>Средства бюджетам муниципальных образований на подготовку и проведение мероприятий, посвященных Дню образования Ленинградской области</t>
  </si>
  <si>
    <t>Коммунальное хозяйство</t>
  </si>
  <si>
    <t>Жилищно-коммунальное  хозяйство</t>
  </si>
  <si>
    <t>5210247</t>
  </si>
  <si>
    <t>121</t>
  </si>
  <si>
    <t>120</t>
  </si>
  <si>
    <t>Осуществление отдельного государственного полномочия на организацию предоставления дотаций бюджетам поселений за счет средств областного бюджета</t>
  </si>
  <si>
    <t>5050502</t>
  </si>
  <si>
    <t>Выплата  единовременного  пособия  при  всех  формах  устройства  детей, лишенных  родительского  попечения,  в  семью</t>
  </si>
  <si>
    <t>5050500</t>
  </si>
  <si>
    <t>Федеральный закон от 19 мая 1995 года № 81-ФЗ "О государственных пособиях гражданам, имеющим детей"</t>
  </si>
  <si>
    <t>Социальная  помощь</t>
  </si>
  <si>
    <t>5210043</t>
  </si>
  <si>
    <t>Долгосрочная целевая программа "Укрепление  материально-технической базы образовательных учреждений Ленинградской области на 2013-2015 гг.."</t>
  </si>
  <si>
    <t>4320201</t>
  </si>
  <si>
    <t>Субсидии на мероприятия по организации оздоровительной кампании детей</t>
  </si>
  <si>
    <t>4362100</t>
  </si>
  <si>
    <t>Модернизация  региональных систем общего образования</t>
  </si>
  <si>
    <t>4360000</t>
  </si>
  <si>
    <t>Мероприятия в области образования</t>
  </si>
  <si>
    <t>5229600</t>
  </si>
  <si>
    <t xml:space="preserve">Бюджетные инвестиции в объекты  государственной (муниципальной) собственности казенным учреждениям
вне рамок государственного оборонного заказа </t>
  </si>
  <si>
    <t>Бюджетные  инвестиции  в  объекты  капитального  строительства   собственности  муниципальных  образований</t>
  </si>
  <si>
    <t>5052104</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</si>
  <si>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</si>
  <si>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5052100</t>
  </si>
  <si>
    <t>5053402</t>
  </si>
  <si>
    <t xml:space="preserve">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t>
  </si>
  <si>
    <t>5224101</t>
  </si>
  <si>
    <t>Долгосрочная целевая программа "Формирование доступной среды жизнедеятельности для инвалидов в ЛО на 2011-2013 годы"</t>
  </si>
  <si>
    <t>5221200</t>
  </si>
  <si>
    <t>Долгосрочная целевая программа "Комплексные меры противодействия злоупотреблению наркотиками и их незаконному обороту на территории Ленинградской области на 2012-2015 годы"</t>
  </si>
  <si>
    <t>Прочие  мероприятия  по  благоустройству  городских  округов  и  поселений</t>
  </si>
  <si>
    <t>Жилищное  хозяйство</t>
  </si>
  <si>
    <t>7950007</t>
  </si>
  <si>
    <t>Муниципальная  целевая  программа   "Развитие и поддержка малого и среднего предпринимательства  в Волосовском муниципальном   районе    Ленинградской  области  на 2009 - 2013 годы"</t>
  </si>
  <si>
    <t>Ремонт и содержание дорог общего пользования  муниципального значения  и сооружений на них</t>
  </si>
  <si>
    <t>Управление дорожным хозяйством</t>
  </si>
  <si>
    <t>Дорожное хозяйство</t>
  </si>
  <si>
    <t>Дорожное хозяйство (дорожные фонды)</t>
  </si>
  <si>
    <t>2470000</t>
  </si>
  <si>
    <t>14</t>
  </si>
  <si>
    <t xml:space="preserve">Реализация других функций, связанных с обеспечением национальной безопасности и правоохранительной деятельности </t>
  </si>
  <si>
    <t>Мероприятия по организации и проведению мониторинга социально-экономического развития</t>
  </si>
  <si>
    <t>Бюджетные инвестиции в объекты государственной (муниципальной)
собственности федеральным государственным (муниципальным)учреждениям</t>
  </si>
  <si>
    <t>Бюджетные инвестиции в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</si>
  <si>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</si>
  <si>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Осуществление отдельных  государственных  полномочий Ленинградской области по поддержке сельскохозяйственного производства</t>
  </si>
  <si>
    <t>Жилищно-коммунальное хозяйство</t>
  </si>
  <si>
    <t>Пособия и компенсации гражданам и иные социальные выплаты, кроме публичных нормативных обязательств</t>
  </si>
  <si>
    <t>5222600</t>
  </si>
  <si>
    <t>ДЦП "Развитие электронного и дистанционного обучения в Ленинградской области на 2013-2015 годы"</t>
  </si>
  <si>
    <t>5210314</t>
  </si>
  <si>
    <t>Обеспечение равной доступности услуг общественного транспорта на территории Ленинградской области для отдельных категорий граждан, в отношении которых оказание мер социальной  поддержки относится к ведению  Санкт-Петербурга</t>
  </si>
  <si>
    <t>6. Комитет по городскому хозяйству  администрации  муниципального  образования  Волосовский  муниципальный  район  Ленинградской  области</t>
  </si>
  <si>
    <t>030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</si>
  <si>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</si>
  <si>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</si>
  <si>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Реализация части полномочий на осуществление материально-технического и организационного обеспечения органов местного самоуправления Волосовского городского  поселения  (муниципальные служащие)</t>
  </si>
  <si>
    <t>5210610</t>
  </si>
  <si>
    <t>850</t>
  </si>
  <si>
    <t>Реализация части полномочий на осуществление материально-технического и организационного обеспечения органов местного самоуправления Волосовского городского  поселения  (немуниципальные служащие)</t>
  </si>
  <si>
    <t>5210611</t>
  </si>
  <si>
    <t>МОУ "Волосовская начальная общеобразовательная школа" - на электромонтажные работы</t>
  </si>
  <si>
    <t>п/п № 11184 от 01.07.2013; р/пл вед. № 219 от 03.07.2013</t>
  </si>
  <si>
    <t>Материальная помощь Степановой Наталье Гавриловне</t>
  </si>
  <si>
    <t>Долгосрочная  целевая  программа "Формирование доступной среды жизнедеятельности для инвалидов в Ленинградской области" на 2011-2013 годы</t>
  </si>
  <si>
    <t xml:space="preserve">Ежемесячная денежная  выплата, назначаемая в случае рождения третьего ребенка и последующих детей до достижения  ребенком возраста трех лет </t>
  </si>
  <si>
    <t>Консолидированный бюджет МО, в т.:</t>
  </si>
  <si>
    <t>в т..:</t>
  </si>
  <si>
    <t>в т.:</t>
  </si>
  <si>
    <t>Предоставление материнского капитала на третьего и последующих детей</t>
  </si>
  <si>
    <t>Решением  совета  депутатов  муниципального  образования</t>
  </si>
  <si>
    <t>Волосовский  муниципальный  район  Ленинградской  области</t>
  </si>
  <si>
    <t>Приложение  №  6</t>
  </si>
  <si>
    <t>Утверждены                                                     Решением  совета  депутатов  муниципального  образования  Волосовский  муниципальный  район  Ленинградской  области</t>
  </si>
  <si>
    <t>п/п № 12874 от 23.07.2013 г.; р/пл вед. № 257 от 25.07.2013 г.</t>
  </si>
  <si>
    <t>п/п № 2054889 от 30.09.2013 г.</t>
  </si>
  <si>
    <t>Решением  совета  депутатов  муниципального  образования  Волосовский  муниципальный  район  Ленинградской  области</t>
  </si>
  <si>
    <t>УТВЕРЖДЕНЫ</t>
  </si>
  <si>
    <t xml:space="preserve"> Решением  совета  депутатов  </t>
  </si>
  <si>
    <t xml:space="preserve">       муниципального образования</t>
  </si>
  <si>
    <t xml:space="preserve"> Волосовский муниципальный район</t>
  </si>
  <si>
    <t xml:space="preserve">   Ленинградской  области</t>
  </si>
  <si>
    <t>(Приложение  1)</t>
  </si>
  <si>
    <t>Показатели</t>
  </si>
  <si>
    <t>Сумма                                            (тысяч рублей)</t>
  </si>
  <si>
    <t>ДОХОДЫ, ВСЕГО</t>
  </si>
  <si>
    <t>Администрация муниципального образования Волосовское городское поселение Волосовского муниципального района Ленинградской области</t>
  </si>
  <si>
    <t>001</t>
  </si>
  <si>
    <t>НАЛОГОВЫЕ И НЕНАЛОГОВЫЕ ДОХОДЫ</t>
  </si>
  <si>
    <t xml:space="preserve"> 001 1 00 00000 00 0000 000</t>
  </si>
  <si>
    <t>ДОХОДЫ ОТ ИСПОЛЬЗОВАНИЯ ИМУЩЕСТВА, НАХОДЯЩЕГОСЯ В ГОСУДАРСТВЕННОЙ И МУНИЦИПАЛЬНОЙ СОБСТВЕННОСТИ</t>
  </si>
  <si>
    <t xml:space="preserve"> 001 1 11 00000 00 0000 000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</si>
  <si>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</si>
  <si>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001 1 11 05000 00 0000 120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</si>
  <si>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</si>
  <si>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</si>
  <si>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</si>
  <si>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001 1 11 05013 10 0000 120</t>
  </si>
  <si>
    <t>Администрация муниципального образования Волосовский муниципальный район Ленинградской области</t>
  </si>
  <si>
    <t xml:space="preserve"> 002 1 00 00000 00 0000 000</t>
  </si>
  <si>
    <t>ДОХОДЫ ОТ ОКАЗАНИЯ ПЛАТНЫХ УСЛУГ (РАБОТ) И КОМПЕНСАЦИИ ЗАТРАТ ГОСУДАРСТВА</t>
  </si>
  <si>
    <t>002 1 13 00000 00 0000 000</t>
  </si>
  <si>
    <t>Доходы от компенсации затрат государства</t>
  </si>
  <si>
    <t>002 1 13 02000 00 0000 130</t>
  </si>
  <si>
    <t>Прочие доходы от компенсации затрат государства</t>
  </si>
  <si>
    <t>002 1 13 02990 00 0000 130</t>
  </si>
  <si>
    <t>Прочие доходы от компенсации затрат бюджетов муниципальных районов</t>
  </si>
  <si>
    <t>002 1 13 02995 05 0000 130</t>
  </si>
  <si>
    <t>ШТРАФЫ, САНКЦИИ, ВОЗМЕЩЕНИЕ УЩЕРБА</t>
  </si>
  <si>
    <t>002 1 16 00000 00 0000 000</t>
  </si>
  <si>
    <t>Прочие поступления от денежных взысканий (штрафов) и иных сумм в возмещение ущерба</t>
  </si>
  <si>
    <t>002 1 16 90000 00 0000 140</t>
  </si>
  <si>
    <t>Прочие поступления от денежных взысканий (штрафов) и иных сумм в возмещение ущерба, зачисляемые в бюджеты муниципальных районов</t>
  </si>
  <si>
    <t>002 1 16 90050 05 0000 140</t>
  </si>
  <si>
    <t>БЕЗВОЗМЕЗДНЫЕ ПОСТУПЛЕНИЯ</t>
  </si>
  <si>
    <t>002 2 00 00000 00 0000 000</t>
  </si>
  <si>
    <t>БЕЗВОЗМЕЗДНЫЕ ПОСТУПЛЕНИЯ ОТ ДРУГИХ БЮДЖЕТОВ БЮДЖЕТНОЙ СИСТЕМЫ РОССИЙСКОЙ ФЕДЕРАЦИИ</t>
  </si>
  <si>
    <t>002 2 02 00000 00 0000 000</t>
  </si>
  <si>
    <t>Субсидии бюджетам бюджетной системы  Российской Федерации  (межбюджетные субсидии)</t>
  </si>
  <si>
    <t>002 2 02 02000 00 0000 151</t>
  </si>
  <si>
    <t>Прочие субсидии</t>
  </si>
  <si>
    <t xml:space="preserve"> 002 2 02 02999 00 0000 151</t>
  </si>
  <si>
    <r>
      <t xml:space="preserve">Прочие субсидии бюджетам муниципальных районов, </t>
    </r>
    <r>
      <rPr>
        <b/>
        <i/>
        <sz val="9"/>
        <color indexed="8"/>
        <rFont val="Times New Roman"/>
        <family val="1"/>
        <charset val="204"/>
      </rPr>
      <t>всего</t>
    </r>
    <r>
      <rPr>
        <i/>
        <sz val="9"/>
        <color indexed="8"/>
        <rFont val="Times New Roman"/>
        <family val="1"/>
        <charset val="204"/>
      </rPr>
      <t>, в том числе:</t>
    </r>
  </si>
  <si>
    <t xml:space="preserve"> 002 2 02 02999 05 0000 151</t>
  </si>
  <si>
    <t>ДЦП "Комплексные меры противодействия злоупотреблению наркотиками и их незаконному обороту на территории Ленинградской области на 2012-2015 годы"</t>
  </si>
  <si>
    <t xml:space="preserve"> 002 2 02 02999 05 0005 151</t>
  </si>
  <si>
    <t>Прочие субсидии бюджета МР - На софинансирование мероприятий по организации  мониторинга социально-экономического развития</t>
  </si>
  <si>
    <t xml:space="preserve"> 002 2 02 02999 05 0014 151</t>
  </si>
  <si>
    <t>ДЦП "Развитие системы защиты прав потребителей Ленинградской области на 2012-2014 годы"</t>
  </si>
  <si>
    <t xml:space="preserve"> 002 2 02 02999 05 0020 151</t>
  </si>
  <si>
    <t xml:space="preserve"> ДЦП "Формирование доступной среды жизнедеятельности для инвалидов в Ленинградской области на 2011-2013 годы"</t>
  </si>
  <si>
    <t xml:space="preserve"> 002 2 02 02999 05 0212 151</t>
  </si>
  <si>
    <t xml:space="preserve">Субвенции бюджетам субъектов Российской Федерации и муниципальных образований </t>
  </si>
  <si>
    <t>002 2 02 03000 00 0000 151</t>
  </si>
  <si>
    <t>Субвенции бюджетам  на государственную регистрацию актов гражданского состояния</t>
  </si>
  <si>
    <t>002 2 02 03003 00 0000 151</t>
  </si>
  <si>
    <t>Субвенции бюджетам муниципальных районов на государственную регистрацию актов гражданского состояния</t>
  </si>
  <si>
    <t>002 2 02 03003 05 0000 151</t>
  </si>
  <si>
    <t>Субвенции местным бюджетам на выполнение передаваемых полномочий субъектов Российской Федерации</t>
  </si>
  <si>
    <t>002 2 02 03024 00 0000 151</t>
  </si>
  <si>
    <r>
      <t xml:space="preserve">Субвенции бюджетам муниципальных районов на выполнение передаваемых полномочий субъектов Российской Федерации, </t>
    </r>
    <r>
      <rPr>
        <b/>
        <i/>
        <sz val="9"/>
        <color indexed="8"/>
        <rFont val="Times New Roman"/>
        <family val="1"/>
        <charset val="204"/>
      </rPr>
      <t>всего</t>
    </r>
    <r>
      <rPr>
        <i/>
        <sz val="9"/>
        <color indexed="8"/>
        <rFont val="Times New Roman"/>
        <family val="1"/>
        <charset val="204"/>
      </rPr>
      <t>, в том числе:</t>
    </r>
  </si>
  <si>
    <t>002 2 02 03024 05 0000 151</t>
  </si>
  <si>
    <t xml:space="preserve"> Осуществление отдельных государственных полномочий в сфере архивного дела</t>
  </si>
  <si>
    <t>002  2 02 03024 05 0001 151</t>
  </si>
  <si>
    <t>Осуществление отдельных государственных полномочий в сфере профилактики безнадзорности и правонарушений несовершеннолетних</t>
  </si>
  <si>
    <t>002  2 02 03024 05 0002 151</t>
  </si>
  <si>
    <t>002  2 02 03024 05 0008 151</t>
  </si>
  <si>
    <t>Осуществление отдельных государственных полномочий Ленинградской области в сфере охраны здоровья граждан - Обеспечение полномочия (стационарная помощь)</t>
  </si>
  <si>
    <t>002  2 02 03024 05 0116 151</t>
  </si>
  <si>
    <t>Осуществление отдельных государственных полномочий Ленинградской области в сфере охраны здоровья граждан - Обеспечение полномочия (амбулаторная помощь)</t>
  </si>
  <si>
    <t>002  2 02 03024 05 0216 151</t>
  </si>
  <si>
    <t>Осуществление отдельных государственных полномочий Ленинградской области в сфере охраны здоровья граждан - Реализация полномочия</t>
  </si>
  <si>
    <t>002  2 02 03024 05 0316 151</t>
  </si>
  <si>
    <t xml:space="preserve"> Осуществление отдельных государственных полномочий Ленинградской области в сфере охраны здоровья граждан</t>
  </si>
  <si>
    <t>002  2 02 03024 05 0416 151</t>
  </si>
  <si>
    <t>Исполнение органами местного самоуправления отдельного государственного полномочия Ленинградской области в сфере жилищных отношений</t>
  </si>
  <si>
    <t>002  2 02 03024 05 0021 151</t>
  </si>
  <si>
    <t>Осуществление отдельных государственных полномочий Ленинградской области по поддержке сельскохозяйственного производства</t>
  </si>
  <si>
    <t>002  2 02 03024 05 0025 151</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</si>
  <si>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</si>
  <si>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 xml:space="preserve">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</si>
  <si>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002  2 02 03069 05 0001 151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</si>
  <si>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</si>
  <si>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002  2 02 03119 05 0000 151</t>
  </si>
  <si>
    <t xml:space="preserve"> 002 2 02 04000 00 0000 151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</si>
  <si>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</si>
  <si>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002 2 02 04012 00 0000 151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</si>
  <si>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</si>
  <si>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002 2 02 04012 05 0000 151</t>
  </si>
  <si>
    <t>Финансовая помощь советам ветеранов войны, труда, вооружённых сил и правоохранительных органов, жителей блокадного Ленинграда  и бывших малолетних  узников фашистских лагерей</t>
  </si>
  <si>
    <t xml:space="preserve"> 002 2 02 04012 05 0001 151</t>
  </si>
  <si>
    <t xml:space="preserve"> 002 2 02 04012 05 0003 151</t>
  </si>
  <si>
    <t>Межбюджетные трансферты, передаваемые бюджетам муниципальных образований -  Средства на замену стропильной системы и кровли здания стационарного отделения временного пребывания пожилых людей и инвалидов МБУ "ЦСОН "Берегиня" (Распоряжение Правительства Ленинградской области от 29.04.2013 № 183 - р)</t>
  </si>
  <si>
    <t xml:space="preserve"> 002 2 02 04012 05 0004 151</t>
  </si>
  <si>
    <t>ВОЗВРАТ ОСТАТКОВ СУБСИДИЙ, СУБВЕНЦИЙ И ИНЫХ МЕЖБЮДЖЕТНЫХ ТРАНСФЕРТОВ, ИМЕЮЩИХ ЦЕЛЕВОЕ НАЗНАЧЕНИЕ, ПРОШЛЫХ ЛЕТ</t>
  </si>
  <si>
    <t>002 2 19 00000 00 0000 000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</si>
  <si>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</si>
  <si>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002 2 19 05000 05 0000 151</t>
  </si>
  <si>
    <t>Администрация муниципального образования Бегуницкое сельское поселение Волосовского муниципального района Ленинградской области</t>
  </si>
  <si>
    <t>003</t>
  </si>
  <si>
    <t xml:space="preserve"> 003 1 00 00000 00 0000 000</t>
  </si>
  <si>
    <t>003 1 11 00000 00 0000 000</t>
  </si>
  <si>
    <t>003 1 11 05000 00 0000 120</t>
  </si>
  <si>
    <t>003 1 11 05010 00 0000 120</t>
  </si>
  <si>
    <t>003 1 11 05013 10 0000 120</t>
  </si>
  <si>
    <t>Администрация муниципального образования Беседское сельское поселение Волосовского муниципального района Ленинградской области</t>
  </si>
  <si>
    <t>004</t>
  </si>
  <si>
    <t xml:space="preserve"> 004 1 00 00000 00 0000 000</t>
  </si>
  <si>
    <t>004 1 11 00000 00 0000 000</t>
  </si>
  <si>
    <t>004 1 11 05000 00 0000 120</t>
  </si>
  <si>
    <t>004 1 11 05010 00 0000 120</t>
  </si>
  <si>
    <t>004 1 11 05013 10 0000 120</t>
  </si>
  <si>
    <t>Администрация муниципального образования Большеврудское сельское поселение Волосовского муниципального района Ленинградской области</t>
  </si>
  <si>
    <t>005</t>
  </si>
  <si>
    <t xml:space="preserve"> 005 1 00 00000 00 0000 000</t>
  </si>
  <si>
    <t>005 1 11 00000 00 0000 000</t>
  </si>
  <si>
    <t>005 1 11 05000 00 0000 120</t>
  </si>
  <si>
    <t>005 1 11 05010 00 0000 120</t>
  </si>
  <si>
    <t>005 1 11 05013 10 0000 120</t>
  </si>
  <si>
    <t>Администрация муниципального образования Губаницкое сельское поселение Волосовского муниципального района Ленинградской области</t>
  </si>
  <si>
    <t>006</t>
  </si>
  <si>
    <t xml:space="preserve"> 006 1 00 00000 00 0000 000</t>
  </si>
  <si>
    <t>006 1 11 00000 00 0000 000</t>
  </si>
  <si>
    <t>006 1 11 05000 00 0000 120</t>
  </si>
  <si>
    <t>006 1 11 05010 00 0000 120</t>
  </si>
  <si>
    <t>006 1 11 05013 10 0000 120</t>
  </si>
  <si>
    <t>Администрация муниципального образования Зимитицкое сельское поселение Волосовского муниципального района Ленинградской области</t>
  </si>
  <si>
    <t>007</t>
  </si>
  <si>
    <t xml:space="preserve"> 007 1 00 00000 00 0000 000</t>
  </si>
  <si>
    <t>007 1 11 00000 00 0000 000</t>
  </si>
  <si>
    <t>007 1 11 05000 00 0000 120</t>
  </si>
  <si>
    <t>007 1 11 05010 00 0000 120</t>
  </si>
  <si>
    <t>007 1 11 05013 10 0000 120</t>
  </si>
  <si>
    <t>Администрация муниципального образования Изварское сельское поселение Волосовского муниципального района Ленинградской области</t>
  </si>
  <si>
    <t>008</t>
  </si>
  <si>
    <t xml:space="preserve"> 008 1 00 00000 00 0000 000</t>
  </si>
  <si>
    <t>008 1 11 00000 00 0000 000</t>
  </si>
  <si>
    <t>008 1 11 05000 00 0000 120</t>
  </si>
  <si>
    <t>008 1 11 05010 00 0000 120</t>
  </si>
  <si>
    <t>008 1 11 05013 10 0000 120</t>
  </si>
  <si>
    <t>Администрация муниципального образования Каложицкое сельское поселение Волосовского муниципального района Ленинградской области</t>
  </si>
  <si>
    <t>009</t>
  </si>
  <si>
    <t xml:space="preserve"> 009 1 00 00000 00 0000 000</t>
  </si>
  <si>
    <t>009 1 11 00000 00 0000 000</t>
  </si>
  <si>
    <t>009 1 11 05000 00 0000 120</t>
  </si>
  <si>
    <t>009 1 11 05010 00 0000 120</t>
  </si>
  <si>
    <t>009 1 11 05013 10 0000 120</t>
  </si>
  <si>
    <t>Администрация муниципального образования Калитинское сельское поселение Волосовского муниципального района Ленинградской области</t>
  </si>
  <si>
    <t>010</t>
  </si>
  <si>
    <t xml:space="preserve"> 010 1 00 00000 00 0000 000</t>
  </si>
  <si>
    <t>010 1 11 00000 00 0000 000</t>
  </si>
  <si>
    <t>010 1 11 05000 00 0000 120</t>
  </si>
  <si>
    <t>010 1 11 05010 00 0000 120</t>
  </si>
  <si>
    <t>010 1 11 05013 10 0000 120</t>
  </si>
  <si>
    <t>Администрация муниципального образования Кикеринское сельское поселение Волосовского муниципального района Ленинградской области</t>
  </si>
  <si>
    <t>011</t>
  </si>
  <si>
    <t xml:space="preserve"> 011 1 00 00000 00 0000 000</t>
  </si>
  <si>
    <t>011 1 11 00000 00 0000 000</t>
  </si>
  <si>
    <t>011 1 11 05000 00 0000 120</t>
  </si>
  <si>
    <t>011 1 11 05010 00 0000 120</t>
  </si>
  <si>
    <t>011 1 11 05013 10 0000 120</t>
  </si>
  <si>
    <t>Администрация муниципального образования Клопицкое сельское поселение Волосовского муниципального района Ленинградской области</t>
  </si>
  <si>
    <t>012</t>
  </si>
  <si>
    <t xml:space="preserve"> 012 1 00 00000 00 0000 000</t>
  </si>
  <si>
    <t>012 1 11 00000 00 0000 000</t>
  </si>
  <si>
    <t>012 1 11 05000 00 0000 120</t>
  </si>
  <si>
    <t>012 1 11 05010 00 0000 120</t>
  </si>
  <si>
    <t>012 1 11 05013 10 0000 120</t>
  </si>
  <si>
    <t>Администрация  Курского сельского поселения Волосовского муниципального района Ленинградской области</t>
  </si>
  <si>
    <t>013</t>
  </si>
  <si>
    <t xml:space="preserve"> 013 1 00 00000 00 0000 000</t>
  </si>
  <si>
    <t>013 1 11 00000 00 0000 000</t>
  </si>
  <si>
    <t>013 1 11 05000 00 0000 120</t>
  </si>
  <si>
    <t>013 1 11 05010 00 0000 120</t>
  </si>
  <si>
    <t>013 1 11 05013 10 0000 120</t>
  </si>
  <si>
    <t>Администрация муниципального образования Рабитицкое сельское поселение Волосовского муниципального района Ленинградской области</t>
  </si>
  <si>
    <t>014</t>
  </si>
  <si>
    <t xml:space="preserve"> 014 1 00 00000 00 0000 000</t>
  </si>
  <si>
    <t>014 1 11 00000 00 0000 000</t>
  </si>
  <si>
    <t>014 1 11 05000 00 0000 120</t>
  </si>
  <si>
    <t>014 1 11 05010 00 0000 120</t>
  </si>
  <si>
    <t>014 1 11 05013 10 0000 120</t>
  </si>
  <si>
    <t>Администрация муниципального образования Сабское сельское поселение Волосовского муниципального района Ленинградской области</t>
  </si>
  <si>
    <t>015</t>
  </si>
  <si>
    <t xml:space="preserve"> 015 1 00 00000 00 0000 000</t>
  </si>
  <si>
    <t>015 1 11 00000 00 0000 000</t>
  </si>
  <si>
    <t>015 1 11 05000 00 0000 120</t>
  </si>
  <si>
    <t>015 1 11 05010 00 0000 120</t>
  </si>
  <si>
    <t>015 1 11 05013 10 0000 120</t>
  </si>
  <si>
    <t>Администрация муниципального образования Сельцовское сельское поселение Волосовского муниципального района Ленинградской области</t>
  </si>
  <si>
    <t>016</t>
  </si>
  <si>
    <t xml:space="preserve"> 016 1 00 00000 00 0000 000</t>
  </si>
  <si>
    <t>016 1 11 00000 00 0000 000</t>
  </si>
  <si>
    <t>016 1 11 05000 00 0000 120</t>
  </si>
  <si>
    <t>016 1 11 05010 00 0000 120</t>
  </si>
  <si>
    <t>016 1 11 05013 10 0000 120</t>
  </si>
  <si>
    <t>Комитет по управлению муниципальным имуществом администрации муниципального образования Волосовский муниципальный район Ленинградской области</t>
  </si>
  <si>
    <t>017</t>
  </si>
  <si>
    <t xml:space="preserve"> 017 1 00 00000 00 0000 000</t>
  </si>
  <si>
    <t>017 1 11 00000 00 0000 000</t>
  </si>
  <si>
    <t>017 1 11 05000 00 0000 120</t>
  </si>
  <si>
    <t>017 1 11 05010 00 0000 120</t>
  </si>
  <si>
    <t>017 1 11 05013 10 0000 120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</si>
  <si>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</si>
  <si>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017 1 11 05020 00 0000 120</t>
  </si>
  <si>
    <t>Доходы, получаемые в виде арендной платы, а также средства от продажи права на заключение договоров аренды земли, находящиеся  в собственности муниципальных районов (за исключением  земельных участков муниципальных автономных учреждений)</t>
  </si>
  <si>
    <t>017 1 11 05025 05 0000 120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</si>
  <si>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</si>
  <si>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017 1 11 05030 00 0000 120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</si>
  <si>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автономных учреждений)</t>
  </si>
  <si>
    <t>017 1 11 05035 05 0000 120</t>
  </si>
  <si>
    <t xml:space="preserve">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t>
  </si>
  <si>
    <t>017 1 11 07000 00 0000 120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</si>
  <si>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</si>
  <si>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</si>
  <si>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</si>
  <si>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017 1 11 07015 05 0000 120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</si>
  <si>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муниципальных унитарных предприятий, в том числе казенных)</t>
  </si>
  <si>
    <t>017 1 11 09000 00 0000 120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</si>
  <si>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</si>
  <si>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017 1 11 09040 00 0000 120</t>
  </si>
  <si>
    <t>Прочие поступления от использования имущества, находящегося в собственности муниципальных районов (за исключением имущества автономных учреждений, а также  имущества муниципальных унитарных предприятий, в том числе казенных)</t>
  </si>
  <si>
    <t>017 1 11 09045 05 0000 120</t>
  </si>
  <si>
    <t>017 1 13 00000 00 0000 000</t>
  </si>
  <si>
    <t>017 1 13 02000 00 0000 130</t>
  </si>
  <si>
    <t>017 1 13 02990 00 0000 130</t>
  </si>
  <si>
    <t>017 1 13 02995 05 0000 130</t>
  </si>
  <si>
    <t>ДОХОДЫ  ОТ ПРОДАЖИ МАТЕРИАЛЬНЫХ И НЕМАТЕРИАЛЬНЫХ АКТИВОВ</t>
  </si>
  <si>
    <t>017 1 14 00000 00 0000 000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</si>
  <si>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</si>
  <si>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017 1 14 02000 00 0000 000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</si>
  <si>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 по указанному имуществу</t>
  </si>
  <si>
    <t>017 1 14 02050 05 0000 410</t>
  </si>
  <si>
    <t>Доходы от реализации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 по указанному имуществу</t>
  </si>
  <si>
    <t>017 1 14 02053 05 0000 410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</si>
  <si>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материальных запасов по указанному имуществу</t>
  </si>
  <si>
    <t>017 1 14 02050 05 0000 440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</si>
  <si>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</si>
  <si>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017 1 14 02053 05 0000 440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</si>
  <si>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</si>
  <si>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017 1 14 06000 00 0000 430</t>
  </si>
  <si>
    <t>Доходы от продажи земельных участков, государственная собственность на которые не разграничена</t>
  </si>
  <si>
    <t>017 1 14 06010 00 0000 430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</si>
  <si>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</si>
  <si>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017 1 14 06013 10 0000 430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</si>
  <si>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</si>
  <si>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017  1 14 06020 00 0000 430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</si>
  <si>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</si>
  <si>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017 1 14 06025 05 0000 430</t>
  </si>
  <si>
    <t>Администрация муниципального образования Терпилицкое сельское поселение Волосовского муниципального района Ленинградской области</t>
  </si>
  <si>
    <t>018</t>
  </si>
  <si>
    <t xml:space="preserve"> 018 1 00 00000 00 0000 000</t>
  </si>
  <si>
    <t>018 1 11 00000 00 0000 000</t>
  </si>
  <si>
    <t>018 1 11 05000 00 0000 120</t>
  </si>
  <si>
    <t>018 1 11 05010 00 0000 120</t>
  </si>
  <si>
    <t>018 1 11 05013 10 0000 120</t>
  </si>
  <si>
    <t>Комитет образования администрации Волосовского муниципального района Ленинградской области</t>
  </si>
  <si>
    <t>019</t>
  </si>
  <si>
    <t xml:space="preserve"> 019 1 00 00000 00 0000 000</t>
  </si>
  <si>
    <t>019 1 13 00000 00 0000 000</t>
  </si>
  <si>
    <t>Прочие доходы от оказания платных услуг и компенсации затрат государства</t>
  </si>
  <si>
    <t>019 1 13 01000 00 0000 130</t>
  </si>
  <si>
    <t>Прочие доходы от оказания платных услуг (работ)</t>
  </si>
  <si>
    <t>019 1 13 01990 00 0000 130</t>
  </si>
  <si>
    <t>Прочие доходы от оказания платных услуг (работ) получателями средств бюджетов муниципальных районов</t>
  </si>
  <si>
    <t>019 1 13 01995 05 0000 130</t>
  </si>
  <si>
    <t>019 1 14 00000 00 0000 000</t>
  </si>
  <si>
    <t>019 1 14 02000 00 0000 000</t>
  </si>
  <si>
    <t>019 1 14 02050 05 0000 440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</si>
  <si>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</si>
  <si>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019 1 14 02052 05 0000 440</t>
  </si>
  <si>
    <t>ПРОЧИЕ НЕНАЛОГОВЫЕ ДОХОДЫ</t>
  </si>
  <si>
    <t>019 1 17 00000 00 0000 000</t>
  </si>
  <si>
    <t>Прочие неналоговые доходы</t>
  </si>
  <si>
    <t>019 1 17 05000 00 0000 180</t>
  </si>
  <si>
    <t xml:space="preserve">Прочие неналоговые доходы бюджетов муниципальных районов </t>
  </si>
  <si>
    <t>019 1 17 05050 05 0000 180</t>
  </si>
  <si>
    <t>019 2 00 00000 00 0000 000</t>
  </si>
  <si>
    <t>019 2 02 00000 00 0000 000</t>
  </si>
  <si>
    <t>019 2 02 02000 00 0000 151</t>
  </si>
  <si>
    <t>Субсидии бюджетам муниципальных районов на модернизацию региональных систем общего образования</t>
  </si>
  <si>
    <t xml:space="preserve"> 019 2 02 02145 05 0000 151</t>
  </si>
  <si>
    <t xml:space="preserve"> 019 2 02 02999 00 0000 151</t>
  </si>
  <si>
    <t xml:space="preserve"> 019 2 02 02999 05 0000 151</t>
  </si>
  <si>
    <t>ДЦП "Приоритетные направления развития образования Ленинградской области на 2011-2015 годы"</t>
  </si>
  <si>
    <t xml:space="preserve"> 019 2 02 02999 05 0006 151</t>
  </si>
  <si>
    <t xml:space="preserve"> Содержание муниципальных детских домов</t>
  </si>
  <si>
    <t xml:space="preserve"> 019 2 02 02999 05 0007 151</t>
  </si>
  <si>
    <t>ДЦП "Развитие дошкольного образования в Ленинградской области на 2011-2013годы"</t>
  </si>
  <si>
    <t xml:space="preserve"> 019 2 02 02999 05 0010 151</t>
  </si>
  <si>
    <t xml:space="preserve"> 019 2 02 02999 05 0015 151</t>
  </si>
  <si>
    <t>ДЦП "Дети Ленинградской области на 2011-2013 годы"</t>
  </si>
  <si>
    <t xml:space="preserve"> 019 2 02 02999 05 0016 151</t>
  </si>
  <si>
    <t xml:space="preserve">Обеспечение  выплат стимулирующего характера воспитателям и помощникам воспитателей (младшим воспитателям) общеобразовательных учреждений Ленинградской области, представляющих общедоступное бесплатное дошкольное образование на территории муниципального района </t>
  </si>
  <si>
    <t xml:space="preserve"> 019 2 02 02999 05 0017 151</t>
  </si>
  <si>
    <t xml:space="preserve"> 019 2 02 02999 05 0019 151</t>
  </si>
  <si>
    <t xml:space="preserve"> 019 2 02 02999 05 0021 151</t>
  </si>
  <si>
    <t>019 2 02 03000 00 0000 151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</si>
  <si>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 (ср-ва ОБ)</t>
  </si>
  <si>
    <t>019 2 02 03020 05 0000 151</t>
  </si>
  <si>
    <t>Субвенции бюджетам муниципальных образований на ежемесячное денежное вознаграждение за классное руководство</t>
  </si>
  <si>
    <t>019 2 02 03021 00 0000 151</t>
  </si>
  <si>
    <t>Субвенции бюджетам муниципальных районов на ежемесячное денежное вознаграждение за классное руководство</t>
  </si>
  <si>
    <t>019 2 02 03021 05 0000 151</t>
  </si>
  <si>
    <t>019 2 02 03024 00 0000 151</t>
  </si>
  <si>
    <r>
      <t>Субвенции бюджетам муниципальных районов на выполнение передаваемых полномочий субъектов Российской Федерации,</t>
    </r>
    <r>
      <rPr>
        <b/>
        <i/>
        <sz val="9"/>
        <color indexed="8"/>
        <rFont val="Times New Roman"/>
        <family val="1"/>
        <charset val="204"/>
      </rPr>
      <t xml:space="preserve"> всего</t>
    </r>
    <r>
      <rPr>
        <i/>
        <sz val="9"/>
        <color indexed="8"/>
        <rFont val="Times New Roman"/>
        <family val="1"/>
        <charset val="204"/>
      </rPr>
      <t>, в том числе:</t>
    </r>
  </si>
  <si>
    <t>019 2 02 03024 05 0000 151</t>
  </si>
  <si>
    <t>Осуществление отдельного государственного полномочия по организации и осуществлению деятельности по опеке и попечительству</t>
  </si>
  <si>
    <t>019  2 02 03024 05 0018 151</t>
  </si>
  <si>
    <t xml:space="preserve"> Питание обучающихся в общеобразовательных учреждениях, расположенных на территории Ленинградской области</t>
  </si>
  <si>
    <t>019  2 02 03024 05 0022 151</t>
  </si>
  <si>
    <t>Меры соцподдержки по оплате за наем, техобслуживание и отопление жилых помещений, закрепленных за детьми-сиротами и детьми, оставшимися без попечения родителей, а также лицами из их числа, в которых не проживают другие члены семьи, на период пребывания их в учреждениях для детей-сирот и детей, оставшихся без попечения родителей, в иных образовательных учреждениях, на военной службе по отбывания срока наказания в виде лишения свободы, а также на период  пребывания у опекунов(попечителей),в приемных семьях</t>
  </si>
  <si>
    <t>019  2 02 03024 05 0024 151</t>
  </si>
  <si>
    <t>Субвенции на обеспечение бесплатного проезда детей-сирот и детей,  оставшихся без попечения родителей, обучающихся в муниципальных ООУ Ленинградской области  на городском, пригород.(в сельской местности -на внутрирайонном транспорте (кроме такси)</t>
  </si>
  <si>
    <t>019  2 02 03024 05 0030 151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</si>
  <si>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</si>
  <si>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019 2 02 03027 00 0000 151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</si>
  <si>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</si>
  <si>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019 2 02 03027 05 0000 151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</si>
  <si>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</si>
  <si>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</si>
  <si>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019 2 02 03029 05 0000 151</t>
  </si>
  <si>
    <t xml:space="preserve">Прочие субвенции </t>
  </si>
  <si>
    <t>019  2 02 03999 00 0000 151</t>
  </si>
  <si>
    <r>
      <t xml:space="preserve">Прочие субвенции бюджетам муниципальных районов, </t>
    </r>
    <r>
      <rPr>
        <b/>
        <i/>
        <sz val="9"/>
        <color indexed="8"/>
        <rFont val="Times New Roman"/>
        <family val="1"/>
        <charset val="204"/>
      </rPr>
      <t>всего</t>
    </r>
    <r>
      <rPr>
        <i/>
        <sz val="9"/>
        <color indexed="8"/>
        <rFont val="Times New Roman"/>
        <family val="1"/>
        <charset val="204"/>
      </rPr>
      <t>, в том числе:</t>
    </r>
  </si>
  <si>
    <t>019 2 02 03999 05 0000 151</t>
  </si>
  <si>
    <t xml:space="preserve">Финансирование расходов на реализацию основных общеобразовательных программ в части оплаты труда работников ООУ Ленинградской области, расходов на учебники, учебные пособия, технические средства обучения, расходные материалы и хознужды </t>
  </si>
  <si>
    <t>019 2 02 03999 05 0001 151</t>
  </si>
  <si>
    <t xml:space="preserve"> 019 2 02 04000 00 0000 151</t>
  </si>
  <si>
    <t xml:space="preserve"> 019 2 02 04012 00 0000 151</t>
  </si>
  <si>
    <t>Средства на проведение работ по неотложному ремонту системы отопления МДОУ "Детский сад № 4 общеразвивающего вида", расположенного в д.Сельцо (Распоряжение Правительства Ленинградской области от 09.08.2013 № 345 - р)</t>
  </si>
  <si>
    <t>019 2 02 04012 05 0005 151</t>
  </si>
  <si>
    <t>Прочие безвозмездные поступления в бюджеты муниципальных районов</t>
  </si>
  <si>
    <t>019 2 07 05030 05 0000 151</t>
  </si>
  <si>
    <t>019 2 19 00000 00 0000 000</t>
  </si>
  <si>
    <t>019 2 19 05000 05 0000 151</t>
  </si>
  <si>
    <t>Комитет финансов администрации Волосовского муниципального района Ленинградской области</t>
  </si>
  <si>
    <t>025</t>
  </si>
  <si>
    <t>025 2 00 00000 00 0000 000</t>
  </si>
  <si>
    <t>025 2 02 00000 00 0000 000</t>
  </si>
  <si>
    <t xml:space="preserve">Дотации бюджетам субъектов Российской Федерации и муниципальных образований </t>
  </si>
  <si>
    <t>025 2 02 01000 00 0000 151</t>
  </si>
  <si>
    <t xml:space="preserve">Дотации  на выравнивание бюджетной обеспеченности </t>
  </si>
  <si>
    <t>025 2 02 01001 00 0000 151</t>
  </si>
  <si>
    <t xml:space="preserve">Дотации бюджетам  муниципальных районов на выравнивание бюджетной обеспеченности </t>
  </si>
  <si>
    <t>025 2 02 01001 05 0000 151</t>
  </si>
  <si>
    <t>Дотации бюджетам муниципальных районов на поддержку мер по обеспечению сбалансированности бюджетов</t>
  </si>
  <si>
    <t xml:space="preserve"> 025 2 02 01003 05 0000 151</t>
  </si>
  <si>
    <t>025 2 02 02000 00 0000 151</t>
  </si>
  <si>
    <t xml:space="preserve"> 025 2 02 02999 00 0000 151</t>
  </si>
  <si>
    <t xml:space="preserve"> 025 2 02 02999 05 0000 151</t>
  </si>
  <si>
    <t xml:space="preserve"> Развитие и поддержка ИТ, обеспечивающих бюджетный процесс</t>
  </si>
  <si>
    <t xml:space="preserve"> 025 2 02 02999 05 0002 151</t>
  </si>
  <si>
    <t>025 2 02 03000 00 0000 151</t>
  </si>
  <si>
    <t>025  2 02 03024 00 0000 151</t>
  </si>
  <si>
    <t>025  2 02 03024 05 0000 151</t>
  </si>
  <si>
    <t>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t>
  </si>
  <si>
    <t>025  2 02 03024 05 0017 151</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</si>
  <si>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  (исполнение полномочия)</t>
  </si>
  <si>
    <t>025  2 02 03024 05 0133 151</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</si>
  <si>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  (организация исполнения полномочия)</t>
  </si>
  <si>
    <t>025  2 02 03024 05 0233 151</t>
  </si>
  <si>
    <t xml:space="preserve"> 025 2 02 04000 00 0000 151</t>
  </si>
  <si>
    <t xml:space="preserve"> 025 2 02 04012 00 0000 151</t>
  </si>
  <si>
    <t>Межбюджетные трансферты, передаваемые бюджетам муниципальных районов на оказание поддержки муниципальным образованиям Ленинградской области по развитию общественной инфраструктуры муниципального значения в  Ленинградской области  (Распоряжение Правительства Ленинградской области от 17.02.2012 № 68-р)</t>
  </si>
  <si>
    <t xml:space="preserve"> 025 2 02 04012 05 0002 151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</si>
  <si>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</si>
  <si>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025 2 02 04014 00 0000 151</t>
  </si>
  <si>
    <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r>
    <r>
      <rPr>
        <b/>
        <i/>
        <sz val="9"/>
        <color indexed="8"/>
        <rFont val="Times New Roman"/>
        <family val="1"/>
        <charset val="204"/>
      </rPr>
      <t xml:space="preserve"> всего</t>
    </r>
    <r>
      <rPr>
        <i/>
        <sz val="9"/>
        <color indexed="8"/>
        <rFont val="Times New Roman"/>
        <family val="1"/>
        <charset val="204"/>
      </rPr>
      <t>, в том числе:</t>
    </r>
  </si>
  <si>
    <t>025 2 02 04014 05 0000 151</t>
  </si>
  <si>
    <t>Полномочия по  исполнению бюджетов поселений и осуществлению контроля за исполнением бюджетов поселений</t>
  </si>
  <si>
    <t>025 2 02 04014 05 0001 151</t>
  </si>
  <si>
    <t>Полномочия на формирование и содержание архивных фондов поселений</t>
  </si>
  <si>
    <t>025 2 02 04014 05 0002 151</t>
  </si>
  <si>
    <t>Полномочия в сфере градостроительной деятельности</t>
  </si>
  <si>
    <t>025 2 02 04014 05 0003 151</t>
  </si>
  <si>
    <t>Прочие межбюджетные трансферты, передаваемые бюджетам муниципальных районов - Подготовка к проведению мероприятий, посвященных  Дню образования Ленинградской области (пост.Пр-ва Лен.обл.от 26.02.2013 № 39)</t>
  </si>
  <si>
    <t>025 2 02 04999 05 0004 151</t>
  </si>
  <si>
    <t>Комитет социальной защиты населения администрации Волосовского муниципального района Ленинградской области</t>
  </si>
  <si>
    <t>026 1 13 00000 00 0000 000</t>
  </si>
  <si>
    <t>026 1 13 02000 00 0000 130</t>
  </si>
  <si>
    <t>026 1 13 02990 00 0000 130</t>
  </si>
  <si>
    <t>026 1 13 02995 05 0000 130</t>
  </si>
  <si>
    <t>026 2 00 00000 00 0000 000</t>
  </si>
  <si>
    <t>026 2 02 00000 00 0000 000</t>
  </si>
  <si>
    <t>026 2 02 02000 00 0000 151</t>
  </si>
  <si>
    <t xml:space="preserve"> 026 2 02 02999 00 0000 151</t>
  </si>
  <si>
    <t xml:space="preserve"> 026 2 02 02999 05 0000 151</t>
  </si>
  <si>
    <t>ДЦП "Формирование доступной среды жизнедеятельности для инвалидов в Ленинградской области на 2011-2013 годы" (Социальная защита)</t>
  </si>
  <si>
    <t xml:space="preserve"> 026 2 02 02999 05 0112 151</t>
  </si>
  <si>
    <t xml:space="preserve"> ДЦП "Социальная поддержка граждан пожилого возраста и инвалидов в Ленинградской области на 2011-2013 годы"</t>
  </si>
  <si>
    <t xml:space="preserve"> 026 2 02 02999 05 0013 151</t>
  </si>
  <si>
    <t xml:space="preserve"> ДЦП "Дети Ленинградской области на 2011-2013 годы"</t>
  </si>
  <si>
    <t xml:space="preserve"> 026 2 02 02999 05 0016 151</t>
  </si>
  <si>
    <t>ДЦП "Улучшение качества жизни детей инвалидов и детей с ограниченными возможностями в  Ленинградской области на 2012-2014 годы"</t>
  </si>
  <si>
    <t xml:space="preserve"> 026 2 02 02999 05 0018 151</t>
  </si>
  <si>
    <t>026 2 02 03000 00 0000 151</t>
  </si>
  <si>
    <t>Субвенции бюджетам на оплату жилищно-коммунальных услуг отдельным категориям граждан</t>
  </si>
  <si>
    <t>026 2 02 03001 00 0000 151</t>
  </si>
  <si>
    <t>Субвенции бюджетам муниципальных районов на оплату жилищно-коммунальных услуг отдельным категориям граждан</t>
  </si>
  <si>
    <t>026 2 02 03001 05 0000 151</t>
  </si>
  <si>
    <t>Субвенции бюджетам на обеспечение мер социальной поддержки для лиц, награжденных знаком "Почетный донор СССР", "Почетный донор России"</t>
  </si>
  <si>
    <t>026 2 02 03004 00 0000 151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</si>
  <si>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</si>
  <si>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026 2 02 03004 05 0000 151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</si>
  <si>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</si>
  <si>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026 2 02 03013 00 0000 151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</si>
  <si>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</si>
  <si>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026 2 02 03013 05 0000 151</t>
  </si>
  <si>
    <t>Субвенции бюджетам муниципальных образований на предоставление гражданам субсидий на оплату жилого помещения и коммунальных услуг</t>
  </si>
  <si>
    <t>026 2 02 03022 00 0000 151</t>
  </si>
  <si>
    <t>Субвенции бюджетам муниципальных районов на предоставление гражданам субсидий на оплату жилого помещения и коммунальных услуг</t>
  </si>
  <si>
    <t>026 2 02 03022 05 0000 151</t>
  </si>
  <si>
    <t>026  2 02 03024 00 0000 151</t>
  </si>
  <si>
    <t>026  2 02 03024 05 0000 151</t>
  </si>
  <si>
    <t>Предоставление мер социальной поддержки в части изготовления и ремонта зубных протезов  ЖПР и Ветеранам труда</t>
  </si>
  <si>
    <t>026  2 02 03024 05 0003 151</t>
  </si>
  <si>
    <t>026  2 02 03024 05 0004 151</t>
  </si>
  <si>
    <t>026  2 02 03024 05 0005 151</t>
  </si>
  <si>
    <t>Предоставление государственной социальной помощи в форме ЕДВ или натуральной помощи</t>
  </si>
  <si>
    <t>026  2 02 03024 05 0006 151</t>
  </si>
  <si>
    <t>Выплата социального пособия  и возмещение расходов на погребение</t>
  </si>
  <si>
    <t>026  2 02 03024 05 0007 151</t>
  </si>
  <si>
    <t>Меры социальной поддержки по предоставлению единовременной выплаты лицам, состоящим в браке 50, 60, 70 и 75 лет</t>
  </si>
  <si>
    <t>026  2 02 03024 05 0009 151</t>
  </si>
  <si>
    <t>Меры социальной поддержки многодетных семьей по оплате ЖКУ</t>
  </si>
  <si>
    <t>026  2 02 03024 05 0010 151</t>
  </si>
  <si>
    <t>Меры социальной поддержки cсельским специалистам по оплате ЖКУ</t>
  </si>
  <si>
    <t>026  2 02 03024 05 0011 151</t>
  </si>
  <si>
    <t>Меры социальной поддержки лицам, которым присвоено звание "Ветеран труда Ленинградской области"</t>
  </si>
  <si>
    <t>026  2 02 03024 05 0012 151</t>
  </si>
  <si>
    <t>Меры социальной поддержки по предоставлению единовременного пособия при рождении ребенка</t>
  </si>
  <si>
    <t>026  2 02 03024 05 0013 151</t>
  </si>
  <si>
    <t>Субвенции в бюджет МР на меры соц.поддержки многодетных семьей по предоставлению ЕДВ</t>
  </si>
  <si>
    <t>026  2 02 03024 05 0014 151</t>
  </si>
  <si>
    <t>Меры социальной поддержки многодетных семей по предоставлению льготного проезда детям</t>
  </si>
  <si>
    <t>026  2 02 03024 05 0015 151</t>
  </si>
  <si>
    <t>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t>
  </si>
  <si>
    <t>026  2 02 03024 05 0020 151</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</si>
  <si>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названия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оплаты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</si>
  <si>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026  2 02 03024 05 0023 151</t>
  </si>
  <si>
    <t>Ежемесячное пособие на ребенка</t>
  </si>
  <si>
    <t>026  2 02 03024 05 0026 151</t>
  </si>
  <si>
    <t>Меры социальной поддержки Ветеранов труда по предоставлению ежемесячной денежной выплаты</t>
  </si>
  <si>
    <t>026  2 02 03024 05 0027 151</t>
  </si>
  <si>
    <t>Меры социальной поддержки Ветеранов труда по оплате ЖКУ</t>
  </si>
  <si>
    <t>026  2 02 03024 05 0028 151</t>
  </si>
  <si>
    <t>Меры социальной поддержки Тружеников тыла на предоставление ЕДВ</t>
  </si>
  <si>
    <t>026  2 02 03024 05 0029 151</t>
  </si>
  <si>
    <t xml:space="preserve">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</si>
  <si>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026  2 02 03090 05 0000 151</t>
  </si>
  <si>
    <t xml:space="preserve"> 026 2 02 04000 00 0000 151</t>
  </si>
  <si>
    <t>Прочие межбюджетные трансферты, передаваемые бюджетам</t>
  </si>
  <si>
    <t>026 2 02 04999 00 0000 151</t>
  </si>
  <si>
    <r>
      <t xml:space="preserve">Прочие межбюджетные трансферты, передаваемые бюджетам муниципальных районов, </t>
    </r>
    <r>
      <rPr>
        <b/>
        <i/>
        <sz val="9"/>
        <color indexed="8"/>
        <rFont val="Times New Roman"/>
        <family val="1"/>
        <charset val="204"/>
      </rPr>
      <t>всего</t>
    </r>
    <r>
      <rPr>
        <i/>
        <sz val="9"/>
        <color indexed="8"/>
        <rFont val="Times New Roman"/>
        <family val="1"/>
        <charset val="204"/>
      </rPr>
      <t>, в том числе:</t>
    </r>
  </si>
  <si>
    <t>026 2 02 04999 05 0000 151</t>
  </si>
  <si>
    <t>Межбюджетные трансферты на обеспечение равной доступности услуг общественного транспорта на территории Ленингр.обл. для отдельных категорий граждан, в отношении которых оказание мер социальной поддержки которым осуществляется за счет средств бюджета Санкт-Петербурга</t>
  </si>
  <si>
    <t>026 2 02 04999 05 0001 151</t>
  </si>
  <si>
    <t>Обеспечение равной доступности услуг общественного транспорта на территории Ленинградской области  для отдельных категорий граждан, в отношении которых оказание мер социальной поддержки относится к ведению РФ и Ленинградской области</t>
  </si>
  <si>
    <t>026 2 02 04999 05 0002 151</t>
  </si>
  <si>
    <t>Обеспечение мер социальной поддержки инвалидам по зрению,  I  и II группы,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</si>
  <si>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026 2 02 04999 05 0003 151</t>
  </si>
  <si>
    <t xml:space="preserve"> 026 2 19 00000 00 0000 000</t>
  </si>
  <si>
    <t xml:space="preserve"> 026 2 19 05000 05 0000 151</t>
  </si>
  <si>
    <t>Комитет по городскому хозяйству администрации муниципального образования Волосовский муниципальный район Ленинградской области</t>
  </si>
  <si>
    <t>030 2 00 00000 00 0000 000</t>
  </si>
  <si>
    <t xml:space="preserve"> 030 2 02 04000 00 0000 151</t>
  </si>
  <si>
    <t>030 2 02 04014 00 0000 151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</si>
  <si>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</si>
  <si>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030 2 02 04014 05 0000 151</t>
  </si>
  <si>
    <t>Межбюджетные трансферты, передаваемые бюджетам муниципальных районов из бюджетов поселений части полномочий на осуществление материально-технического и организационного обеспечения органов местного самоуправления Волосовского городского поселения (муниципальные служащие)</t>
  </si>
  <si>
    <t>030 2 02 04014 05 0004 151</t>
  </si>
  <si>
    <t>Межбюджетные трансферты, передаваемые бюджетам муниципальных районов из бюджетов поселений части полномочий на осуществление материально-технического и организационного обеспечения органов местного самоуправления Волосовского городского поселения (немуниципальные служащие)</t>
  </si>
  <si>
    <t>030 2 02 04014 05 0005 151</t>
  </si>
  <si>
    <t>Федеральная служба по надзору в сфере природопользования</t>
  </si>
  <si>
    <t>048</t>
  </si>
  <si>
    <t xml:space="preserve"> 048 1 00 00000 00 0000 000</t>
  </si>
  <si>
    <t>ПЛАТЕЖИ ПРИ ПОЛЬЗОВАНИИ ПРИРОДНЫМИ РЕСУРСАМИ</t>
  </si>
  <si>
    <t>048 1 12 00000 00 0000 000</t>
  </si>
  <si>
    <t>Плата за негативное воздействие на окружающую среду</t>
  </si>
  <si>
    <t xml:space="preserve"> 0 481 12 01000 01 0000 120</t>
  </si>
  <si>
    <t>Плата за выбросы загрязняющих веществ в атмосферный воздух стационарными объектами</t>
  </si>
  <si>
    <t>048 1 12 01010 01 0000 120</t>
  </si>
  <si>
    <t>Плата за выбросы загрязняющих веществ в атмосферный воздух передвижными объектами</t>
  </si>
  <si>
    <t>048 1 12 01020 01 0000 120</t>
  </si>
  <si>
    <t>Плата за сбросы загрязняющих веществ в водные объекты</t>
  </si>
  <si>
    <t>048 1 12 01030 01 0000 120</t>
  </si>
  <si>
    <t>Плата за размещение отходов производства и потребления</t>
  </si>
  <si>
    <t>048 1 12 01040 01 0000 120</t>
  </si>
  <si>
    <t>Федеральное агентство по рыболовству</t>
  </si>
  <si>
    <t>076</t>
  </si>
  <si>
    <t xml:space="preserve"> 076 1 00 00000 00 0000 000</t>
  </si>
  <si>
    <t>076 1 16 00000 00 0000 000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</si>
  <si>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</si>
  <si>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076 1 16 25000 00 0000 140</t>
  </si>
  <si>
    <t xml:space="preserve">Денежные взыскания (штрафы) за нарушение законодательства Российской Федерации об охране использования животного мира </t>
  </si>
  <si>
    <t>076 1 16 25030 01 0000 140</t>
  </si>
  <si>
    <t>Суммы по искам о возмещении вреда, причиненного окружающей среде, подлежащие зачислению в бюджеты муниципальных районов</t>
  </si>
  <si>
    <t>076 1 16 35030 05 6000 140</t>
  </si>
  <si>
    <t>076 1 16 90000 00 0000 140</t>
  </si>
  <si>
    <t>076 1 16 90050 05 0000 140</t>
  </si>
  <si>
    <t>Федеральная служба по ветеринарному и фитосанитарному надзору</t>
  </si>
  <si>
    <t>081</t>
  </si>
  <si>
    <t xml:space="preserve"> 081 1 00 00000 00 0000 000</t>
  </si>
  <si>
    <t>081 1 16 90000 00 0000 140</t>
  </si>
  <si>
    <t>Федеральная служба по надзору в сфере защиты прав потребителей и благополучия человека</t>
  </si>
  <si>
    <t>141</t>
  </si>
  <si>
    <t xml:space="preserve"> 141 1 00 00000 00 0000 000</t>
  </si>
  <si>
    <t>141 1 16 00000 00 0000 000</t>
  </si>
  <si>
    <t>141 1 16 25000 00 0000 140</t>
  </si>
  <si>
    <t>Денежные взыскания (штрафы) за нарушение законодательства в области охраны окружающей среды</t>
  </si>
  <si>
    <t>141 1 16 25050 01 0000 140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</si>
  <si>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</si>
  <si>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</si>
  <si>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Министерство Российской Федерации по делам гражданской обороны, чрезвычайным ситуациям и ликвидации последствий стихийных бедствий</t>
  </si>
  <si>
    <t>177</t>
  </si>
  <si>
    <t xml:space="preserve"> 177 1 00 00000 00 0000 000</t>
  </si>
  <si>
    <t>177 1 16 00000 00 0000 000</t>
  </si>
  <si>
    <t>Денежные взыскания (штрафы) за нарушение законодательства о пожарной безопасности</t>
  </si>
  <si>
    <t>177 1 16 27000 01 0000 140</t>
  </si>
  <si>
    <t>Федеральная налоговая служба</t>
  </si>
  <si>
    <t>182</t>
  </si>
  <si>
    <t xml:space="preserve"> 182 1 00 00000 00 0000 000</t>
  </si>
  <si>
    <t>НАЛОГИ НА ПРИБЫЛЬ, ДОХОДЫ</t>
  </si>
  <si>
    <t>182 1 01 00000 00 0000 000</t>
  </si>
  <si>
    <t xml:space="preserve">Налог на доходы физических лиц  </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</si>
  <si>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</si>
  <si>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</si>
  <si>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</si>
  <si>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</si>
  <si>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</si>
  <si>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</si>
  <si>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</si>
  <si>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</si>
  <si>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182 1 01 02040 01 0000 110</t>
  </si>
  <si>
    <t>НАЛОГИ НА СОВОКУПНЫЙ ДОХОД</t>
  </si>
  <si>
    <t>182 1 05 00000 00 0000 000</t>
  </si>
  <si>
    <t>Налог, взимаемый в связи с применением упрощенной системы налогообложения</t>
  </si>
  <si>
    <t>182  1 05 01000 00 0000 110</t>
  </si>
  <si>
    <t>Налог, взимаемый с налогоплательщиков, выбравших в качестве объекта налогообложения доходы</t>
  </si>
  <si>
    <t>182 1 05 01010 01 0000 110</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</si>
  <si>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</si>
  <si>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</si>
  <si>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</si>
  <si>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</si>
  <si>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</si>
  <si>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</si>
  <si>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</si>
  <si>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</si>
  <si>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субъектов Российской Федерации</t>
  </si>
  <si>
    <t xml:space="preserve"> 182 1 05 01050 01 0000 110</t>
  </si>
  <si>
    <t>Единый   налог,  на вмененный доход для отдельных видов деятельности</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</si>
  <si>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</si>
  <si>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</si>
  <si>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</si>
  <si>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</si>
  <si>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</si>
  <si>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t>
  </si>
  <si>
    <t>182 1 05 03000 01 0000 110</t>
  </si>
  <si>
    <t>182 1 05 03010 01 0000 110</t>
  </si>
  <si>
    <t>ГОСУДАРСТВЕННАЯ ПОШЛИНА</t>
  </si>
  <si>
    <t>182 1 08 00000 00 0000 000</t>
  </si>
  <si>
    <t>Государственная пошлина по делам, рассматриваемым в судах общей юрисдикции, мировыми судьями</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</si>
  <si>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</si>
  <si>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</si>
  <si>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</si>
  <si>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182 1 16 00000 00 0000 000</t>
  </si>
  <si>
    <t>Денежные взыскания (штрафы) за нарушение законодательства о налогах и сборах</t>
  </si>
  <si>
    <t>182 1 16 03000 00 0000 140</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</si>
  <si>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статьями 129.4, 132, 133, 134, 135, 135.1 и 135.2  Налогового кодекса Российской Федерации, а так же штрафы, взыскание которых осуществляется на основании ранее действовавшей статьи 117 Налогового кодекса Российской Федерации</t>
  </si>
  <si>
    <t>182 1 16 03010 01 0000 140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</si>
  <si>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</si>
  <si>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</si>
  <si>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</si>
  <si>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</si>
  <si>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Министерство внутренних дел Российской Федерации</t>
  </si>
  <si>
    <t>188</t>
  </si>
  <si>
    <t xml:space="preserve"> 188 1 00 00000 00 0000 000</t>
  </si>
  <si>
    <t>188 1 16 00000 00 0000 000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</si>
  <si>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</si>
  <si>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</si>
  <si>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</si>
  <si>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</si>
  <si>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Денежные взыскания (штрафы) за административные правонарушения в области дорожного движения</t>
  </si>
  <si>
    <t>188 1 16 30000 01 0000 140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</si>
  <si>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</si>
  <si>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</si>
  <si>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</si>
  <si>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188 1 16 43000 01 0000 140</t>
  </si>
  <si>
    <t>188 1 16 90000 00 0000 140</t>
  </si>
  <si>
    <t>188 1 16 90050 05 0000 140</t>
  </si>
  <si>
    <t>Федеральная миграционная служба</t>
  </si>
  <si>
    <t>192</t>
  </si>
  <si>
    <t xml:space="preserve"> 192 1 00 00000 00 0000 000</t>
  </si>
  <si>
    <t>192 1 16 00000 00 0000 000</t>
  </si>
  <si>
    <t>192 1 16 43000 01 0000 140</t>
  </si>
  <si>
    <t>192 1 16 90000 00 0000 140</t>
  </si>
  <si>
    <t>192 1 16 90050 05 0000 140</t>
  </si>
  <si>
    <t>Федеральная служба государственной регистрации, кадастра и картографии</t>
  </si>
  <si>
    <t xml:space="preserve"> 321 1 00 00000 00 0000 000</t>
  </si>
  <si>
    <t>321 1 16 00000 00 0000 000</t>
  </si>
  <si>
    <t>321 1 16 25000 00 0000 140</t>
  </si>
  <si>
    <t>Денежные взыскания (штрафы) за нарушение земельного законодательства</t>
  </si>
  <si>
    <t>321 1 16 25060 01 0000 140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</si>
  <si>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</si>
  <si>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321 1 16 43000 01 0000 140</t>
  </si>
  <si>
    <t>321 1 16 90000 00 0000 140</t>
  </si>
  <si>
    <t>321 1 16 90050 05 0000 140</t>
  </si>
  <si>
    <t>Комитет государственного контроля природопользования и экологической безопасности Ленинградской области</t>
  </si>
  <si>
    <t>982</t>
  </si>
  <si>
    <t>982 1 00 00000 00 0000 000</t>
  </si>
  <si>
    <t>982 1 16 00000 00 0000 000</t>
  </si>
  <si>
    <t>982 1 16 25000 00 0000 140</t>
  </si>
  <si>
    <t>Денежные взыскания (штрафы) за нарушение законодательства Российской Федерации об особо охраняемых природных территориях</t>
  </si>
  <si>
    <t>982 1 16 25020 01 0000 140</t>
  </si>
  <si>
    <t>982 1 16 25050 01 0000 140</t>
  </si>
  <si>
    <t>Комитет по охране, контролю и регулированию использования объектов животного мира Ленинградской области</t>
  </si>
  <si>
    <t>983</t>
  </si>
  <si>
    <t>983 1 00 00000 00 0000 000</t>
  </si>
  <si>
    <t>983 1 16 00000 00 0000 000</t>
  </si>
  <si>
    <t>983 1 16 25000 00 0000 140</t>
  </si>
  <si>
    <t>Денежные взыскания (штрафы) за нарушение законодательства Российской Федерации об охране и использовании животного мира</t>
  </si>
  <si>
    <t>983 1 16 25030 01 0000 140</t>
  </si>
  <si>
    <t>983 1 16 90000 00 0000 140</t>
  </si>
  <si>
    <t>983 1 16 90050 05 0000 140</t>
  </si>
  <si>
    <t>Комитет государственного строительного надзора и государственной экспертизы Ленинградской области</t>
  </si>
  <si>
    <t>989 1 00 00000 00 0000 000</t>
  </si>
  <si>
    <t>989 1 16 90000 00 0000 140</t>
  </si>
  <si>
    <t>989 1 16 90050 05 0000 140</t>
  </si>
  <si>
    <t>Управление ветеринарии Ленинградской области</t>
  </si>
  <si>
    <t>996 1 00 00000 00 0000 000</t>
  </si>
  <si>
    <t>996 1 16 90000 00 0000 140</t>
  </si>
  <si>
    <t>996 1 16 90050 05 0000 140</t>
  </si>
  <si>
    <t xml:space="preserve">                                   муниципального образования</t>
  </si>
  <si>
    <t xml:space="preserve">                            Волосовский муниципальный район</t>
  </si>
  <si>
    <t>(Приложение  2)</t>
  </si>
  <si>
    <t xml:space="preserve">Показатели </t>
  </si>
  <si>
    <t>Сумма                   (тысяч рублей)</t>
  </si>
  <si>
    <t xml:space="preserve"> 1 00 00000 00 0000 000</t>
  </si>
  <si>
    <t>Налоговые доходы</t>
  </si>
  <si>
    <t xml:space="preserve"> 1 01 00000 00 0000 000</t>
  </si>
  <si>
    <t xml:space="preserve"> 1 01 02000 01 0000 110</t>
  </si>
  <si>
    <t xml:space="preserve"> 1 01 02010 01 0000 110</t>
  </si>
  <si>
    <t>1 01 02020 01 0000 110</t>
  </si>
  <si>
    <t xml:space="preserve"> 1 01 02030 01 0000 110</t>
  </si>
  <si>
    <t xml:space="preserve"> 1 01 02040 01 0000 110</t>
  </si>
  <si>
    <t xml:space="preserve"> 1 05 00000 00 0000 000</t>
  </si>
  <si>
    <t xml:space="preserve"> 1 05 01000 00 0000 110</t>
  </si>
  <si>
    <t xml:space="preserve"> 1 05 01010 01 0000 110</t>
  </si>
  <si>
    <t xml:space="preserve"> 1 05 01011 01 0000 110</t>
  </si>
  <si>
    <t xml:space="preserve"> 1 05 01012 01 0000 110</t>
  </si>
  <si>
    <t xml:space="preserve"> 1 05 01020 01 0000 110</t>
  </si>
  <si>
    <t xml:space="preserve"> 1 05 01021 01 0000 110</t>
  </si>
  <si>
    <t xml:space="preserve"> 1 05 01022 01 0000 110</t>
  </si>
  <si>
    <t xml:space="preserve"> 1 05 01050 01 0000 110</t>
  </si>
  <si>
    <t xml:space="preserve"> 1 05 02000 02 0000 110</t>
  </si>
  <si>
    <t xml:space="preserve"> 1 05 02010 02 0000 110</t>
  </si>
  <si>
    <t xml:space="preserve"> 1 05 02020 02 0000 110</t>
  </si>
  <si>
    <t xml:space="preserve"> 1 05 03000 01 0000 110</t>
  </si>
  <si>
    <t xml:space="preserve"> 1 05 03010 01 0000 110</t>
  </si>
  <si>
    <t xml:space="preserve"> 1 08 00000 00 0000 000</t>
  </si>
  <si>
    <t xml:space="preserve"> 1 08 03000 01 0000 110</t>
  </si>
  <si>
    <t xml:space="preserve"> 1 08 03010 01 0000 110</t>
  </si>
  <si>
    <t>Неналоговые доходы</t>
  </si>
  <si>
    <t xml:space="preserve"> 1 11 00000 00 0000 000</t>
  </si>
  <si>
    <t xml:space="preserve"> 1 11 05000 00 0000 120</t>
  </si>
  <si>
    <t xml:space="preserve"> 1 11 05010 00 0000 120</t>
  </si>
  <si>
    <t xml:space="preserve"> 1 11 05013 10 0000 120</t>
  </si>
  <si>
    <t xml:space="preserve"> 1 11 05020 00 0000 120</t>
  </si>
  <si>
    <t xml:space="preserve"> 1 11 05025 05 0000 120</t>
  </si>
  <si>
    <t xml:space="preserve"> 1 11 05030 00 0000 120</t>
  </si>
  <si>
    <t xml:space="preserve"> 1 11 05035 05 0000 120</t>
  </si>
  <si>
    <t xml:space="preserve"> 1 11 07000 00 0000 120</t>
  </si>
  <si>
    <t xml:space="preserve"> 1 11 07010 00 0000 120</t>
  </si>
  <si>
    <t xml:space="preserve"> 1 11 07015 05 0000 120</t>
  </si>
  <si>
    <t xml:space="preserve"> 1 11 09000 00 0000 120</t>
  </si>
  <si>
    <t xml:space="preserve"> 1 11 09040 00 0000 120</t>
  </si>
  <si>
    <t xml:space="preserve"> 1 11 09045 05 0000 120</t>
  </si>
  <si>
    <t xml:space="preserve"> 1 12 00000 00 0000 000</t>
  </si>
  <si>
    <t xml:space="preserve"> 1 12 01000 01 0000 120</t>
  </si>
  <si>
    <t xml:space="preserve"> 1 12 01010 01 0000 120</t>
  </si>
  <si>
    <t xml:space="preserve"> 1 12 01020 01 0000 120</t>
  </si>
  <si>
    <t xml:space="preserve"> 1 12 01030 01 0000 120</t>
  </si>
  <si>
    <t xml:space="preserve"> 1 12 01040 01 0000 120</t>
  </si>
  <si>
    <t xml:space="preserve"> 1 13 00000 00 0000 000</t>
  </si>
  <si>
    <t xml:space="preserve"> 1 13 01000 00 0000 130</t>
  </si>
  <si>
    <t xml:space="preserve"> 1 13 01990 00 0000 130</t>
  </si>
  <si>
    <t xml:space="preserve"> 1 13 01995 05 0000 130</t>
  </si>
  <si>
    <t xml:space="preserve"> 1 13 02000 00 0000 130</t>
  </si>
  <si>
    <t xml:space="preserve"> 1 13 02990 00 0000 130</t>
  </si>
  <si>
    <t xml:space="preserve"> 1 13 02995 05 0000 130</t>
  </si>
  <si>
    <t xml:space="preserve"> 1 14 00000 00 0000 000</t>
  </si>
  <si>
    <t xml:space="preserve"> 1 14 02000 00 0000 000</t>
  </si>
  <si>
    <t xml:space="preserve"> 1 14 02050 05 0000 410</t>
  </si>
  <si>
    <t xml:space="preserve"> 1 14 02053 05 0000 410</t>
  </si>
  <si>
    <t xml:space="preserve"> 1 14 02050 05 0000 440</t>
  </si>
  <si>
    <t xml:space="preserve"> 1 14 02052 05 0000 440</t>
  </si>
  <si>
    <t xml:space="preserve"> 1 14 02053 05 0000 440</t>
  </si>
  <si>
    <t xml:space="preserve"> 1 14 06000 00 0000 430</t>
  </si>
  <si>
    <t xml:space="preserve"> 1 14 06010 00 0000 430</t>
  </si>
  <si>
    <t xml:space="preserve"> 1 14 06013 10 0000 430</t>
  </si>
  <si>
    <t xml:space="preserve"> 1 14 06020 00 0000 430</t>
  </si>
  <si>
    <t xml:space="preserve"> 1 14 06025 05 0000 430</t>
  </si>
  <si>
    <t xml:space="preserve"> 1 16 00000 00 0000 000</t>
  </si>
  <si>
    <t xml:space="preserve"> 1 16 03000 00 0000 140</t>
  </si>
  <si>
    <t xml:space="preserve"> 1 16 03010 01 0000 140</t>
  </si>
  <si>
    <t xml:space="preserve"> 1 16 03030 01 0000 140</t>
  </si>
  <si>
    <t xml:space="preserve"> 1 16 06000 01 0000 140</t>
  </si>
  <si>
    <t xml:space="preserve">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</si>
  <si>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</si>
  <si>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1 16 08010 01 0000 140</t>
  </si>
  <si>
    <t xml:space="preserve"> 1 16 25000 00 0000 140</t>
  </si>
  <si>
    <t xml:space="preserve"> 1 16 25020 01 0000 140</t>
  </si>
  <si>
    <t xml:space="preserve"> 1 16 25030 01 0000 140</t>
  </si>
  <si>
    <t xml:space="preserve"> 1 16 25050 01 0000 140</t>
  </si>
  <si>
    <t>1 16 25060 01 0000 140</t>
  </si>
  <si>
    <t xml:space="preserve"> 1 16 27000 01 0000 140</t>
  </si>
  <si>
    <t xml:space="preserve"> 1 16 28000 01 0000 140</t>
  </si>
  <si>
    <t xml:space="preserve">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</si>
  <si>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</si>
  <si>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1 16 30010 01 0000 140</t>
  </si>
  <si>
    <t xml:space="preserve"> 1 16 30014 01 0000 140</t>
  </si>
  <si>
    <t xml:space="preserve">Суммы по искам о возмещении вреда, причиненного окружающей среде, подлежащие зачислению в бюджеты муниципальных районов </t>
  </si>
  <si>
    <t xml:space="preserve"> 1 16 35030 05 0000 140</t>
  </si>
  <si>
    <t xml:space="preserve"> 1 16 43000 01 0000 140</t>
  </si>
  <si>
    <t xml:space="preserve"> 1 16 90000 00 0000 140</t>
  </si>
  <si>
    <t xml:space="preserve"> 1 16 90050 05 0000 140</t>
  </si>
  <si>
    <t xml:space="preserve"> 1 17 00000 00 0000 000</t>
  </si>
  <si>
    <t>Невыясненные поступления</t>
  </si>
  <si>
    <t xml:space="preserve"> 1 17 01050 05 0000 180</t>
  </si>
  <si>
    <t xml:space="preserve"> 1 17 05000 00 0000 180</t>
  </si>
  <si>
    <t xml:space="preserve"> 1 17 05050 05 0000 180</t>
  </si>
  <si>
    <t xml:space="preserve"> 2 00 00000 00 0000 000</t>
  </si>
  <si>
    <t xml:space="preserve">Безвозмездные поступления от других бюджетов бюджетной системы Российской Федерации </t>
  </si>
  <si>
    <t xml:space="preserve"> 2 02 00000 00 0000 000</t>
  </si>
  <si>
    <t xml:space="preserve"> 2 02 01000 00 0000 151</t>
  </si>
  <si>
    <t xml:space="preserve"> 2 02 01001 00 0000 151</t>
  </si>
  <si>
    <t xml:space="preserve"> 2 02 01001 05 0000 151</t>
  </si>
  <si>
    <t xml:space="preserve"> 2 02 01003 05 0000 151</t>
  </si>
  <si>
    <t xml:space="preserve"> 2 02 02000 00 0000 151</t>
  </si>
  <si>
    <t xml:space="preserve">Субсидии бюджетам муниципальных районов на модернизацию региональных систем общего образования </t>
  </si>
  <si>
    <t xml:space="preserve"> 2 02 02145 05 0000 151</t>
  </si>
  <si>
    <t xml:space="preserve"> 2 02 02999 00 0000 151</t>
  </si>
  <si>
    <t>Прочие субсидии бюджетам муниципальных районов</t>
  </si>
  <si>
    <t xml:space="preserve"> 2 02 02999 05 0000 151</t>
  </si>
  <si>
    <t xml:space="preserve"> 2 02 03000 00 0000 151</t>
  </si>
  <si>
    <t xml:space="preserve"> 2 02 03001 00 0000 151</t>
  </si>
  <si>
    <t xml:space="preserve"> 2 02 03001 05 0000 151</t>
  </si>
  <si>
    <t xml:space="preserve"> 2 02 03003 00 0000 151</t>
  </si>
  <si>
    <t xml:space="preserve"> 2 02 03003 05 0000 151</t>
  </si>
  <si>
    <t xml:space="preserve"> 2 02 03004 00 0000 151</t>
  </si>
  <si>
    <t xml:space="preserve"> 2 02 03004 05 0000 151</t>
  </si>
  <si>
    <t xml:space="preserve"> 2 02 03013 00 0000 151</t>
  </si>
  <si>
    <t xml:space="preserve"> 2 02 03013 05 0000 151</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</si>
  <si>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t>
  </si>
  <si>
    <t xml:space="preserve"> 2 02 03020 05 0000 151</t>
  </si>
  <si>
    <t xml:space="preserve"> 2 02 03021 00 0000 151</t>
  </si>
  <si>
    <t xml:space="preserve"> 2 02 03021 05 0000 151</t>
  </si>
  <si>
    <t xml:space="preserve"> 2 02 03022 00 0000 151</t>
  </si>
  <si>
    <t xml:space="preserve"> 2 02 03022 05 0000 151</t>
  </si>
  <si>
    <t xml:space="preserve"> 2 02 03024 00 0000 151</t>
  </si>
  <si>
    <t>Субвенции бюджетам муниципальных районов на выполнение передаваемых полномочий субъектов Российской Федерации</t>
  </si>
  <si>
    <t xml:space="preserve"> 2 02 03024 05 0000 151</t>
  </si>
  <si>
    <t xml:space="preserve"> 2 02 03026 05 0000 151</t>
  </si>
  <si>
    <t xml:space="preserve"> 2 02 03027 00 0000 151</t>
  </si>
  <si>
    <t xml:space="preserve"> 2 02 03027 05 0000 151</t>
  </si>
  <si>
    <t xml:space="preserve"> 2 02 03029 00 0000 151</t>
  </si>
  <si>
    <t xml:space="preserve"> 2 02 03029 05 0000 151</t>
  </si>
  <si>
    <t xml:space="preserve"> 2 02 03069 05 0000 151</t>
  </si>
  <si>
    <t xml:space="preserve"> 2 02 03090 05 0000 151</t>
  </si>
  <si>
    <t xml:space="preserve"> 2 02 03119 05 0000 151</t>
  </si>
  <si>
    <t xml:space="preserve"> 2 02 03999 00 0000 151</t>
  </si>
  <si>
    <t>Прочие субвенции бюджетам муниципальных районов</t>
  </si>
  <si>
    <t xml:space="preserve"> 2 02 03999 05 0000 151</t>
  </si>
  <si>
    <t xml:space="preserve"> 2 02 04000 00 0000 151</t>
  </si>
  <si>
    <t xml:space="preserve"> 2 02 04012 00 0000 151</t>
  </si>
  <si>
    <t xml:space="preserve"> 2 02 04012 05 0000 151</t>
  </si>
  <si>
    <t xml:space="preserve"> 2 02 04014 00 0000 151</t>
  </si>
  <si>
    <t xml:space="preserve"> 2 02 04014 05 0000 151</t>
  </si>
  <si>
    <t xml:space="preserve"> 2 02 04999 00 0000 151</t>
  </si>
  <si>
    <t>Прочие межбюджетные трансферты, передаваемые бюджетам муниципальных районов</t>
  </si>
  <si>
    <t xml:space="preserve"> 2 02 04999 05 0000 151</t>
  </si>
  <si>
    <t>Прочие безвозмездные поступления</t>
  </si>
  <si>
    <t xml:space="preserve"> 2 07 05030 05 0000 180</t>
  </si>
  <si>
    <t xml:space="preserve"> 2 19 00000 00 0000 000</t>
  </si>
  <si>
    <t xml:space="preserve"> 2 19 05000 05 0000 151</t>
  </si>
  <si>
    <t>5228200</t>
  </si>
  <si>
    <t>ДЦП "Развитие системы защиты прав потребителей в Ленинградской области  на 2009-2011 годы"</t>
  </si>
  <si>
    <t>Резервный фонд Правительства Ленинградской области</t>
  </si>
  <si>
    <t>0700401</t>
  </si>
  <si>
    <t>Бюджетные инвестиции на приобретение объектов недвижимого имущества казенным учреждениям</t>
  </si>
  <si>
    <t>0700400</t>
  </si>
  <si>
    <t>4700000</t>
  </si>
  <si>
    <t>Обеспечение деятельности подведомственных учреждений</t>
  </si>
  <si>
    <t>4709900</t>
  </si>
  <si>
    <t>240</t>
  </si>
  <si>
    <t>Другие вопросы в области физической культуры и спорта</t>
  </si>
  <si>
    <t>05</t>
  </si>
  <si>
    <t>Долгосрочная целевая программа "Развитие объектов физической культуры и спорта в Ленинградской области на 2012-2015 годы"</t>
  </si>
  <si>
    <t>5227800</t>
  </si>
  <si>
    <t>Дистанционное образование детей-инвалидов</t>
  </si>
  <si>
    <t>4361400</t>
  </si>
  <si>
    <t>242</t>
  </si>
  <si>
    <t>Прочие мероприятия, осуществляемые за счет межбюджетных трансфертов прошлых лет из федерального бюджета</t>
  </si>
  <si>
    <t>9980000</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</si>
  <si>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</si>
  <si>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5210248</t>
  </si>
  <si>
    <t>110</t>
  </si>
  <si>
    <t>111</t>
  </si>
  <si>
    <t>Поддержка жилищного хозяйства</t>
  </si>
  <si>
    <t>3500000</t>
  </si>
  <si>
    <t>Мероприятия в области жилищного хозяйства</t>
  </si>
  <si>
    <t>3500300</t>
  </si>
  <si>
    <t>Поддержка коммунального хозяйства</t>
  </si>
  <si>
    <t>3510000</t>
  </si>
  <si>
    <t>Прочие мероприятия в области коммунального хозяйства</t>
  </si>
  <si>
    <t>3510500</t>
  </si>
  <si>
    <t>Мероприятия в области здравоохранения, спорта и физической культуры, туризма</t>
  </si>
  <si>
    <t>5129700</t>
  </si>
  <si>
    <t>Жилищное хозяйство</t>
  </si>
  <si>
    <t>исполнения   бюджета муниципального образования Волосовский муниципальный район Ленинградской области за 2013 год  по доходам по кодам классификации доходов бюджетов</t>
  </si>
  <si>
    <t xml:space="preserve">Рабитицкое сельское поселение  -  установка котла в котельной д.Рабитицы </t>
  </si>
  <si>
    <t>п/п № 1167 от 27.12.2013 г.</t>
  </si>
  <si>
    <t>п/п № 1061 от 17.12.2013 г.</t>
  </si>
  <si>
    <t xml:space="preserve">п/п № 844 от 16.12.2013 г. </t>
  </si>
  <si>
    <t>п/п № 878 от 23.12.2013 г.</t>
  </si>
  <si>
    <t>Беседское сельское поселение -  выполнение работ по ремонту тепловой сети в п.Беседа</t>
  </si>
  <si>
    <t>002 2 02 02077 05 0002 151</t>
  </si>
  <si>
    <t>Прочие субсидии бюджетам МР - На предоставление гражданам компенсации части расходов за 2012 год на уплату процентов по ипотечным жилищным кредитам (займам) за счет средств областного бюджета на 2013 год, предусмотренных на реализацию долгосрочной целевой программы "Поддержка граждан, нуждающихся в улучшении жилищных условий, на основе принципов ипотечного кредитования в Ленинградской области на 2013-2015 годы"</t>
  </si>
  <si>
    <t xml:space="preserve"> 002 2 02 02999 05 0008 151</t>
  </si>
  <si>
    <t>002  2 02 03024 05 0019 151</t>
  </si>
  <si>
    <t xml:space="preserve">Прочие субсидии бюджетам муниципальных районов на оснащение рабочих мест детей - инвалидов </t>
  </si>
  <si>
    <t xml:space="preserve"> 019 2 02 02999 05 0009 151</t>
  </si>
  <si>
    <t>Субвенции бюджетам МР - Субсидии на реализацию мероприятия по приобретению сканирующего оборудования в муниципальные архивы Ленинградской области</t>
  </si>
  <si>
    <t>019  2 02 03024 05 0034 151</t>
  </si>
  <si>
    <t>025  1 17 00000 00 0000 000</t>
  </si>
  <si>
    <t>025 1 17 01050 05 0000 180</t>
  </si>
  <si>
    <t>Субвенции бюджетам МР - Меры социальной поддержки многодетных семей по предоставлению материнского капитала на третьего ребенка и последующих детей</t>
  </si>
  <si>
    <t>026  2 02 03024 05 0032 151</t>
  </si>
  <si>
    <t>048 1 16 35030 05 0000 120</t>
  </si>
  <si>
    <t>141 1 16 08010 01 0000 140</t>
  </si>
  <si>
    <t xml:space="preserve">Прочие местные налоги и сборы, мобилизуемые на территориях муниципальных районов </t>
  </si>
  <si>
    <t>182 1 09 07053 05 0000 110</t>
  </si>
  <si>
    <t>Комитет по культуре Ленинградской области</t>
  </si>
  <si>
    <t>962</t>
  </si>
  <si>
    <t>962 1 16 00000 00 0000 000</t>
  </si>
  <si>
    <t>962 1 16 90050 05 0000 140</t>
  </si>
  <si>
    <t xml:space="preserve"> 1 09 07053 05 0000 110</t>
  </si>
  <si>
    <t xml:space="preserve"> 2 02 02077 05 0000 151</t>
  </si>
  <si>
    <t>Осуществление отдельного государственного полномочия Ленинградской области в сфере административных правоотношений</t>
  </si>
  <si>
    <t xml:space="preserve">Субсидии бюджетам бюджетной системы  Российской Федерации </t>
  </si>
  <si>
    <t xml:space="preserve">Денежные взыскания (штрафы) за нарушение земельного законодательства   </t>
  </si>
  <si>
    <t>Субсидии бюджетам муниципальных районов на бюджетные инвестиции в объекты капитального строительства собственности муниципальных образований - ДЦП "Развитие объектов физической культуры и спорта в Ленинградской области на 2012-2016 годы"</t>
  </si>
  <si>
    <t>Субвенции в бюджет МР на ОГП по осуществлению  госконтроля в области долевого строительства многоквартирных домов и (или) иных объектов недвижимости</t>
  </si>
  <si>
    <t>Межбюджетные трансферты, передаваемые бюджетам муниципальных образований для компенсации дополнительных  расходов,возникших в результате решений, принятых органами власти другого уровня - Средства резервного фонда Правительства Ленинградской области  Приобретение автономных источников электроснабжения (дизель-генераторов) для резервного электроснабжения объектов жизнеобеспечения населенных пунктов муниципальных образований (Распоряжение Правительства Ленинградской области от 29.04.2013 № 184 - р)</t>
  </si>
  <si>
    <t xml:space="preserve"> ДЦП "Дети Ленинградской области на 2011-2013 годы"  - Другие вопросы в области образования - Обеспечение доступа к сети Интернет, в т.ч.  по программам профилактики жестокости и насилия среди подростков-учащихся общеобразовательных школ </t>
  </si>
  <si>
    <t>ДЦП  "Укрепление материально-технической базы образовательных учреждений Ленинградской области на 2013-2015 годы"</t>
  </si>
  <si>
    <t>Бегуницкое сельское поселение - работы по ремонту  кровли жилого дома № 12 д.Бегуницы</t>
  </si>
  <si>
    <t>Больницы, клиники, госпитали, медико-санитарные части</t>
  </si>
  <si>
    <t>О поддержке граждан, нуждающихся в улучшении жилищных условий, на основе принципов ипотечного кредитования в Ленинградской области на 2009-2012 годы</t>
  </si>
  <si>
    <t>Долгосрочная  целевая  программа "Улучшение качества жизни детей инвалидов и детей с ограниченными возможностями в Ленинградской области " на 2012-2014 гг..</t>
  </si>
  <si>
    <t xml:space="preserve">Показатели исполнения по расходам  бюджета муниципального  образования  Волосовский  муниципальный район Ленинградской области за 2013 год по ведомственной структуре расходов  бюджета муниципального  образования  Волосовский  муниципальный район Ленинградской области </t>
  </si>
  <si>
    <t>Показатели  исполнения  по расходам  бюджета муниципального  образования  Волосовский  муниципальный район Ленинградской области за 2013 год по разделам и подразделам классификации расходов бюджета</t>
  </si>
  <si>
    <t xml:space="preserve">Показатели исполнения по источникам внутреннего финансирования дефицита  бюджета муниципального  образования  Волосовский  муниципальный район Ленинградской области за 2013 год по кодам классификации источников финансирования дефицита бюджета </t>
  </si>
  <si>
    <t>тыс. руб.</t>
  </si>
  <si>
    <t>тыс. рублей</t>
  </si>
  <si>
    <t>Показатели по использованию  средств  резервного фонда администрации муниципального образования Волосовский муниципальный район за 2013 год</t>
  </si>
  <si>
    <t>итого</t>
  </si>
  <si>
    <t>Сумма /тыс. рублей/</t>
  </si>
  <si>
    <t xml:space="preserve">         исполнения   бюджета муниципального образования Волосовский муниципальный район Ленинградской области за   2013 год  по доходам по кодам видов доходов, подвидов доходов и классификации операций сектора государственного управления, относящихся к доходам бюджета</t>
  </si>
  <si>
    <t xml:space="preserve">от  21  мая  2014 года   №  331 </t>
  </si>
  <si>
    <t xml:space="preserve">     от  21  мая  2014 года   №  331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</si>
</sst>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
    <numFmt numFmtId="165" formatCode="00"/>
    <numFmt numFmtId="166" formatCode="000"/>
    <numFmt numFmtId="167" formatCode="0000000"/>
    <numFmt numFmtId="168" formatCode="0000"/>
    <numFmt numFmtId="169" formatCode="0.0%"/>
    <numFmt numFmtId="170" formatCode="?"/>
    <numFmt numFmtId="171" formatCode="#,##0.000"/>
    <numFmt numFmtId="172" formatCode="0.0"/>
  </numFmts>
  <fonts count="6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1"/>
      <name val="Times New Roman"/>
      <family val="1"/>
      <charset val="204"/>
    </font>
    <font>
      <b/>
      <sz val="11"/>
      <name val="Times New Roman"/>
      <family val="1"/>
      <charset val="204"/>
    </font>
    <font>
      <b/>
      <sz val="10"/>
      <name val="Arial Cyr"/>
      <charset val="204"/>
    </font>
    <font>
      <sz val="12"/>
      <name val="Arial Cyr"/>
      <charset val="204"/>
    </font>
    <font>
      <i/>
      <sz val="11"/>
      <name val="Times New Roman"/>
      <family val="1"/>
      <charset val="204"/>
    </font>
    <font>
      <sz val="11"/>
      <color theme="1"/>
      <name val="Times New Roman"/>
      <family val="1"/>
      <charset val="204"/>
    </font>
    <font>
      <sz val="10"/>
      <color indexed="8"/>
      <name val="Arial"/>
      <family val="2"/>
      <charset val="204"/>
    </font>
    <font>
      <sz val="11"/>
      <color indexed="8"/>
      <name val="Times New Roman"/>
      <family val="1"/>
      <charset val="204"/>
    </font>
    <font>
      <sz val="10"/>
      <name val="Arial"/>
      <family val="2"/>
      <charset val="204"/>
    </font>
    <font>
      <b/>
      <sz val="11"/>
      <color indexed="8"/>
      <name val="Times New Roman"/>
      <family val="1"/>
      <charset val="204"/>
    </font>
    <font>
      <b/>
      <i/>
      <sz val="11"/>
      <name val="Times New Roman"/>
      <family val="1"/>
      <charset val="204"/>
    </font>
    <font>
      <sz val="8"/>
      <name val="Arial Narrow"/>
      <family val="2"/>
    </font>
    <font>
      <i/>
      <sz val="10"/>
      <name val="Arial Cyr"/>
      <charset val="204"/>
    </font>
    <font>
      <sz val="10"/>
      <name val="Arial"/>
      <family val="2"/>
      <charset val="204"/>
    </font>
    <font>
      <sz val="10"/>
      <name val="Helv"/>
    </font>
    <font>
      <sz val="8"/>
      <name val="Arial Cyr"/>
      <charset val="204"/>
    </font>
    <font>
      <sz val="8"/>
      <name val="Times New Roman"/>
      <family val="1"/>
      <charset val="204"/>
    </font>
    <font>
      <sz val="10"/>
      <name val="Arial"/>
      <family val="2"/>
      <charset val="204"/>
    </font>
    <font>
      <sz val="12"/>
      <name val="Times New Roman"/>
      <family val="1"/>
      <charset val="204"/>
    </font>
    <font>
      <b/>
      <sz val="13"/>
      <name val="Times New Roman"/>
      <family val="1"/>
      <charset val="204"/>
    </font>
    <font>
      <sz val="13"/>
      <name val="Times New Roman"/>
      <family val="1"/>
      <charset val="204"/>
    </font>
    <font>
      <b/>
      <sz val="8"/>
      <name val="Arial Cyr"/>
      <charset val="204"/>
    </font>
    <font>
      <sz val="12"/>
      <name val="Arial"/>
      <family val="2"/>
      <charset val="204"/>
    </font>
    <font>
      <sz val="12"/>
      <color theme="1"/>
      <name val="Times New Roman"/>
      <family val="1"/>
      <charset val="204"/>
    </font>
    <font>
      <b/>
      <sz val="10"/>
      <name val="Times New Roman"/>
      <family val="1"/>
      <charset val="204"/>
    </font>
    <font>
      <sz val="12.5"/>
      <name val="Times New Roman"/>
      <family val="1"/>
      <charset val="204"/>
    </font>
    <font>
      <sz val="12.5"/>
      <color theme="1"/>
      <name val="Times New Roman"/>
      <family val="1"/>
      <charset val="204"/>
    </font>
    <font>
      <i/>
      <sz val="11"/>
      <color theme="1"/>
      <name val="Times New Roman"/>
      <family val="1"/>
      <charset val="204"/>
    </font>
    <font>
      <sz val="11"/>
      <color rgb="FF000000"/>
      <name val="Times New Roman"/>
      <family val="1"/>
      <charset val="204"/>
    </font>
    <font>
      <b/>
      <sz val="12"/>
      <name val="Arial Cyr"/>
      <charset val="204"/>
    </font>
    <font>
      <b/>
      <sz val="8"/>
      <name val="Arial Narrow"/>
      <family val="2"/>
    </font>
    <font>
      <i/>
      <sz val="11"/>
      <color indexed="8"/>
      <name val="Times New Roman"/>
      <family val="1"/>
      <charset val="204"/>
    </font>
    <font>
      <b/>
      <sz val="12"/>
      <color theme="1"/>
      <name val="Times New Roman"/>
      <family val="1"/>
      <charset val="204"/>
    </font>
    <font>
      <b/>
      <sz val="11"/>
      <color theme="1"/>
      <name val="Times New Roman"/>
      <family val="1"/>
      <charset val="204"/>
    </font>
    <font>
      <sz val="10"/>
      <name val="Arial"/>
      <family val="2"/>
      <charset val="204"/>
    </font>
    <font>
      <b/>
      <sz val="13"/>
      <color theme="1"/>
      <name val="Times New Roman"/>
      <family val="1"/>
      <charset val="204"/>
    </font>
    <font>
      <b/>
      <sz val="13"/>
      <color indexed="8"/>
      <name val="Times New Roman"/>
      <family val="1"/>
      <charset val="204"/>
    </font>
    <font>
      <b/>
      <sz val="12"/>
      <color indexed="8"/>
      <name val="Times New Roman"/>
      <family val="1"/>
      <charset val="204"/>
    </font>
    <font>
      <sz val="9"/>
      <color indexed="8"/>
      <name val="Times New Roman"/>
      <family val="1"/>
      <charset val="204"/>
    </font>
    <font>
      <b/>
      <sz val="10"/>
      <color theme="1"/>
      <name val="Times New Roman"/>
      <family val="1"/>
      <charset val="204"/>
    </font>
    <font>
      <sz val="10"/>
      <color rgb="FF000000"/>
      <name val="Times New Roman"/>
      <family val="1"/>
      <charset val="204"/>
    </font>
    <font>
      <sz val="12"/>
      <color indexed="8"/>
      <name val="Times New Roman"/>
      <family val="1"/>
      <charset val="204"/>
    </font>
    <font>
      <sz val="10"/>
      <color theme="1"/>
      <name val="Times New Roman"/>
      <family val="1"/>
      <charset val="204"/>
    </font>
    <font>
      <i/>
      <sz val="9"/>
      <color theme="1"/>
      <name val="Times New Roman"/>
      <family val="1"/>
      <charset val="204"/>
    </font>
    <font>
      <i/>
      <sz val="12"/>
      <color theme="1"/>
      <name val="Times New Roman"/>
      <family val="1"/>
      <charset val="204"/>
    </font>
    <font>
      <i/>
      <sz val="12"/>
      <color indexed="8"/>
      <name val="Times New Roman"/>
      <family val="1"/>
      <charset val="204"/>
    </font>
    <font>
      <sz val="13"/>
      <color indexed="8"/>
      <name val="Times New Roman"/>
      <family val="1"/>
      <charset val="204"/>
    </font>
    <font>
      <i/>
      <sz val="9"/>
      <color rgb="FF000000"/>
      <name val="Times New Roman"/>
      <family val="1"/>
      <charset val="204"/>
    </font>
    <font>
      <b/>
      <sz val="12"/>
      <name val="Times New Roman"/>
      <family val="1"/>
      <charset val="204"/>
    </font>
    <font>
      <b/>
      <i/>
      <sz val="9"/>
      <color indexed="8"/>
      <name val="Times New Roman"/>
      <family val="1"/>
      <charset val="204"/>
    </font>
    <font>
      <i/>
      <sz val="9"/>
      <color indexed="8"/>
      <name val="Times New Roman"/>
      <family val="1"/>
      <charset val="204"/>
    </font>
    <font>
      <i/>
      <sz val="9"/>
      <name val="Times New Roman"/>
      <family val="1"/>
      <charset val="204"/>
    </font>
    <font>
      <i/>
      <sz val="12"/>
      <name val="Times New Roman"/>
      <family val="1"/>
      <charset val="204"/>
    </font>
    <font>
      <i/>
      <sz val="10"/>
      <color theme="1"/>
      <name val="Times New Roman"/>
      <family val="1"/>
      <charset val="204"/>
    </font>
    <font>
      <i/>
      <sz val="10"/>
      <color rgb="FF000000"/>
      <name val="Times New Roman"/>
      <family val="1"/>
      <charset val="204"/>
    </font>
    <font>
      <i/>
      <sz val="13"/>
      <color indexed="8"/>
      <name val="Times New Roman"/>
      <family val="1"/>
      <charset val="204"/>
    </font>
    <font>
      <sz val="12"/>
      <name val="Arial Cyr"/>
      <family val="2"/>
      <charset val="204"/>
    </font>
    <font>
      <sz val="11"/>
      <color theme="1"/>
      <name val="Calibri"/>
      <family val="2"/>
      <scheme val="minor"/>
    </font>
    <font>
      <i/>
      <sz val="8"/>
      <name val="Times New Roman"/>
      <family val="1"/>
      <charset val="204"/>
    </font>
    <font>
      <sz val="9"/>
      <name val="Times New Roman"/>
      <family val="1"/>
      <charset val="204"/>
    </font>
    <font>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56">
    <xf numFmtId="0" fontId="0" fillId="0" borderId="0"/>
    <xf numFmtId="0" fontId="5" fillId="0" borderId="0"/>
    <xf numFmtId="0" fontId="13"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4" fillId="0" borderId="0"/>
    <xf numFmtId="0" fontId="20" fillId="0" borderId="0"/>
    <xf numFmtId="0" fontId="4"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1" fillId="0" borderId="0"/>
    <xf numFmtId="43" fontId="5" fillId="0" borderId="0" applyFont="0" applyFill="0" applyBorder="0" applyAlignment="0" applyProtection="0"/>
    <xf numFmtId="0" fontId="22" fillId="0" borderId="0"/>
    <xf numFmtId="0" fontId="24" fillId="0" borderId="0"/>
    <xf numFmtId="9" fontId="24" fillId="0" borderId="0" applyFont="0" applyFill="0" applyBorder="0" applyAlignment="0" applyProtection="0"/>
    <xf numFmtId="0" fontId="22" fillId="0" borderId="0"/>
    <xf numFmtId="0" fontId="5" fillId="0" borderId="0"/>
    <xf numFmtId="0" fontId="3" fillId="0" borderId="0"/>
    <xf numFmtId="0" fontId="2" fillId="0" borderId="0"/>
    <xf numFmtId="0" fontId="41" fillId="0" borderId="0"/>
    <xf numFmtId="0" fontId="13" fillId="0" borderId="0"/>
    <xf numFmtId="0" fontId="64" fillId="0" borderId="0"/>
    <xf numFmtId="0" fontId="1" fillId="0" borderId="0"/>
  </cellStyleXfs>
  <cellXfs count="500">
    <xf numFmtId="0" fontId="0" fillId="0" borderId="0" xfId="0"/>
    <xf numFmtId="0" fontId="5" fillId="0" borderId="0" xfId="1" applyFont="1" applyAlignment="1"/>
    <xf numFmtId="0" fontId="6" fillId="0" borderId="0" xfId="1" applyFont="1" applyAlignment="1"/>
    <xf numFmtId="0" fontId="5" fillId="0" borderId="0" xfId="1" applyFont="1"/>
    <xf numFmtId="0" fontId="6" fillId="0" borderId="0" xfId="1" applyFont="1" applyAlignment="1">
      <alignment wrapText="1"/>
    </xf>
    <xf numFmtId="164" fontId="6" fillId="0" borderId="0" xfId="1" applyNumberFormat="1" applyFont="1" applyAlignment="1"/>
    <xf numFmtId="165" fontId="6" fillId="0" borderId="0" xfId="1" applyNumberFormat="1" applyFont="1" applyAlignment="1">
      <alignment horizontal="center" vertical="top" wrapText="1"/>
    </xf>
    <xf numFmtId="0" fontId="7" fillId="0" borderId="1" xfId="1" applyFont="1" applyBorder="1" applyAlignment="1">
      <alignment horizontal="center" wrapText="1"/>
    </xf>
    <xf numFmtId="0" fontId="7" fillId="0" borderId="2" xfId="1" applyFont="1" applyBorder="1" applyAlignment="1">
      <alignment horizontal="center" wrapText="1"/>
    </xf>
    <xf numFmtId="165" fontId="7" fillId="0" borderId="2" xfId="1" applyNumberFormat="1" applyFont="1" applyBorder="1" applyAlignment="1">
      <alignment horizontal="center"/>
    </xf>
    <xf numFmtId="0" fontId="7" fillId="0" borderId="2" xfId="1" applyFont="1" applyBorder="1" applyAlignment="1">
      <alignment horizontal="center"/>
    </xf>
    <xf numFmtId="4" fontId="5" fillId="0" borderId="0" xfId="1" applyNumberFormat="1" applyFont="1"/>
    <xf numFmtId="0" fontId="7" fillId="0" borderId="3" xfId="1" applyFont="1" applyBorder="1" applyAlignment="1">
      <alignment horizontal="center" wrapText="1"/>
    </xf>
    <xf numFmtId="0" fontId="7" fillId="0" borderId="4" xfId="1" applyFont="1" applyBorder="1" applyAlignment="1">
      <alignment horizontal="center" wrapText="1"/>
    </xf>
    <xf numFmtId="1" fontId="7" fillId="0" borderId="4" xfId="1" applyNumberFormat="1" applyFont="1" applyBorder="1" applyAlignment="1">
      <alignment horizontal="center"/>
    </xf>
    <xf numFmtId="0" fontId="7" fillId="0" borderId="4" xfId="1" applyFont="1" applyBorder="1" applyAlignment="1">
      <alignment horizontal="center"/>
    </xf>
    <xf numFmtId="0" fontId="7" fillId="2" borderId="5" xfId="1" applyFont="1" applyFill="1" applyBorder="1" applyAlignment="1">
      <alignment horizontal="center"/>
    </xf>
    <xf numFmtId="0" fontId="8" fillId="0" borderId="3" xfId="1" applyFont="1" applyBorder="1" applyAlignment="1">
      <alignment wrapText="1"/>
    </xf>
    <xf numFmtId="0" fontId="8" fillId="0" borderId="4" xfId="1" applyFont="1" applyBorder="1" applyAlignment="1">
      <alignment wrapText="1"/>
    </xf>
    <xf numFmtId="165" fontId="8" fillId="0" borderId="4" xfId="1" applyNumberFormat="1" applyFont="1" applyBorder="1" applyAlignment="1">
      <alignment horizontal="center"/>
    </xf>
    <xf numFmtId="0" fontId="8" fillId="0" borderId="4" xfId="1" applyFont="1" applyBorder="1" applyAlignment="1">
      <alignment horizontal="center"/>
    </xf>
    <xf numFmtId="4" fontId="9" fillId="0" borderId="0" xfId="1" applyNumberFormat="1" applyFont="1"/>
    <xf numFmtId="0" fontId="9" fillId="0" borderId="0" xfId="1" applyFont="1"/>
    <xf numFmtId="166" fontId="8" fillId="0" borderId="4" xfId="1" applyNumberFormat="1" applyFont="1" applyBorder="1" applyAlignment="1">
      <alignment horizontal="center" wrapText="1"/>
    </xf>
    <xf numFmtId="0" fontId="7" fillId="0" borderId="3" xfId="1" applyFont="1" applyBorder="1" applyAlignment="1">
      <alignment wrapText="1"/>
    </xf>
    <xf numFmtId="166" fontId="7" fillId="0" borderId="4" xfId="1" applyNumberFormat="1" applyFont="1" applyBorder="1" applyAlignment="1">
      <alignment horizontal="center" wrapText="1"/>
    </xf>
    <xf numFmtId="165" fontId="7" fillId="2" borderId="6" xfId="1" applyNumberFormat="1" applyFont="1" applyFill="1" applyBorder="1" applyAlignment="1">
      <alignment horizontal="center"/>
    </xf>
    <xf numFmtId="165" fontId="7" fillId="2" borderId="4" xfId="1" applyNumberFormat="1" applyFont="1" applyFill="1" applyBorder="1" applyAlignment="1">
      <alignment horizontal="center"/>
    </xf>
    <xf numFmtId="0" fontId="7" fillId="2" borderId="4" xfId="1" applyFont="1" applyFill="1" applyBorder="1" applyAlignment="1">
      <alignment horizontal="center"/>
    </xf>
    <xf numFmtId="0" fontId="10" fillId="0" borderId="0" xfId="1" applyFont="1"/>
    <xf numFmtId="49" fontId="7" fillId="2" borderId="4" xfId="1" applyNumberFormat="1" applyFont="1" applyFill="1" applyBorder="1" applyAlignment="1">
      <alignment horizontal="center"/>
    </xf>
    <xf numFmtId="4" fontId="7" fillId="0" borderId="0" xfId="1" applyNumberFormat="1" applyFont="1"/>
    <xf numFmtId="0" fontId="7" fillId="0" borderId="0" xfId="1" applyFont="1"/>
    <xf numFmtId="4" fontId="11" fillId="0" borderId="0" xfId="1" applyNumberFormat="1" applyFont="1"/>
    <xf numFmtId="0" fontId="11" fillId="0" borderId="0" xfId="1" applyFont="1"/>
    <xf numFmtId="0" fontId="12" fillId="0" borderId="7" xfId="0" applyFont="1" applyBorder="1"/>
    <xf numFmtId="0" fontId="14" fillId="0" borderId="3" xfId="2" applyFont="1" applyFill="1" applyBorder="1" applyAlignment="1">
      <alignment wrapText="1"/>
    </xf>
    <xf numFmtId="0" fontId="11" fillId="2" borderId="4" xfId="1" applyFont="1" applyFill="1" applyBorder="1" applyAlignment="1">
      <alignment horizontal="center"/>
    </xf>
    <xf numFmtId="0" fontId="7" fillId="0" borderId="3" xfId="1" applyFont="1" applyBorder="1" applyAlignment="1">
      <alignment horizontal="left" wrapText="1"/>
    </xf>
    <xf numFmtId="0" fontId="7" fillId="2" borderId="3" xfId="1" applyFont="1" applyFill="1" applyBorder="1" applyAlignment="1">
      <alignment wrapText="1"/>
    </xf>
    <xf numFmtId="49" fontId="7" fillId="0" borderId="4" xfId="1" applyNumberFormat="1" applyFont="1" applyBorder="1" applyAlignment="1">
      <alignment horizontal="center"/>
    </xf>
    <xf numFmtId="0" fontId="7" fillId="0" borderId="8" xfId="1" applyFont="1" applyBorder="1" applyAlignment="1">
      <alignment wrapText="1"/>
    </xf>
    <xf numFmtId="0" fontId="7" fillId="0" borderId="8" xfId="3" applyFont="1" applyFill="1" applyBorder="1" applyAlignment="1">
      <alignment wrapText="1"/>
    </xf>
    <xf numFmtId="166" fontId="7" fillId="2" borderId="4" xfId="1" applyNumberFormat="1" applyFont="1" applyFill="1" applyBorder="1" applyAlignment="1">
      <alignment horizontal="center"/>
    </xf>
    <xf numFmtId="0" fontId="7" fillId="0" borderId="3" xfId="3" applyFont="1" applyFill="1" applyBorder="1" applyAlignment="1">
      <alignment wrapText="1"/>
    </xf>
    <xf numFmtId="0" fontId="7" fillId="0" borderId="9" xfId="3" applyFont="1" applyFill="1" applyBorder="1" applyAlignment="1">
      <alignment wrapText="1"/>
    </xf>
    <xf numFmtId="49" fontId="8" fillId="0" borderId="4" xfId="1" applyNumberFormat="1" applyFont="1" applyBorder="1" applyAlignment="1">
      <alignment horizontal="center"/>
    </xf>
    <xf numFmtId="165" fontId="8" fillId="2" borderId="6" xfId="1" applyNumberFormat="1" applyFont="1" applyFill="1" applyBorder="1" applyAlignment="1">
      <alignment horizontal="center"/>
    </xf>
    <xf numFmtId="165" fontId="8" fillId="2" borderId="4" xfId="1" applyNumberFormat="1" applyFont="1" applyFill="1" applyBorder="1" applyAlignment="1">
      <alignment horizontal="center"/>
    </xf>
    <xf numFmtId="49" fontId="8" fillId="2" borderId="4" xfId="1" applyNumberFormat="1" applyFont="1" applyFill="1" applyBorder="1" applyAlignment="1">
      <alignment horizontal="center"/>
    </xf>
    <xf numFmtId="0" fontId="8" fillId="2" borderId="4" xfId="1" applyFont="1" applyFill="1" applyBorder="1" applyAlignment="1">
      <alignment horizontal="center"/>
    </xf>
    <xf numFmtId="0" fontId="8" fillId="0" borderId="0" xfId="1" applyFont="1"/>
    <xf numFmtId="49" fontId="7" fillId="0" borderId="3" xfId="1" applyNumberFormat="1" applyFont="1" applyBorder="1" applyAlignment="1">
      <alignment wrapText="1"/>
    </xf>
    <xf numFmtId="165" fontId="7" fillId="2" borderId="4" xfId="2" applyNumberFormat="1" applyFont="1" applyFill="1" applyBorder="1" applyAlignment="1">
      <alignment horizontal="center"/>
    </xf>
    <xf numFmtId="167" fontId="7" fillId="2" borderId="4" xfId="2" applyNumberFormat="1" applyFont="1" applyFill="1" applyBorder="1" applyAlignment="1">
      <alignment horizontal="center" wrapText="1"/>
    </xf>
    <xf numFmtId="166" fontId="7" fillId="2" borderId="4" xfId="2" applyNumberFormat="1" applyFont="1" applyFill="1" applyBorder="1" applyAlignment="1">
      <alignment horizontal="center" wrapText="1"/>
    </xf>
    <xf numFmtId="0" fontId="7" fillId="0" borderId="3" xfId="2" applyFont="1" applyFill="1" applyBorder="1" applyAlignment="1">
      <alignment wrapText="1"/>
    </xf>
    <xf numFmtId="165" fontId="7" fillId="2" borderId="4" xfId="2" applyNumberFormat="1" applyFont="1" applyFill="1" applyBorder="1" applyAlignment="1">
      <alignment horizontal="center" wrapText="1"/>
    </xf>
    <xf numFmtId="0" fontId="8" fillId="2" borderId="0" xfId="1" applyFont="1" applyFill="1"/>
    <xf numFmtId="0" fontId="7" fillId="2" borderId="0" xfId="1" applyFont="1" applyFill="1"/>
    <xf numFmtId="49" fontId="8" fillId="0" borderId="4" xfId="1" applyNumberFormat="1" applyFont="1" applyFill="1" applyBorder="1" applyAlignment="1">
      <alignment horizontal="center"/>
    </xf>
    <xf numFmtId="165" fontId="8" fillId="0" borderId="4" xfId="1" applyNumberFormat="1" applyFont="1" applyFill="1" applyBorder="1" applyAlignment="1">
      <alignment horizontal="center"/>
    </xf>
    <xf numFmtId="165" fontId="11" fillId="2" borderId="4" xfId="1" applyNumberFormat="1" applyFont="1" applyFill="1" applyBorder="1" applyAlignment="1">
      <alignment horizontal="center"/>
    </xf>
    <xf numFmtId="0" fontId="7" fillId="0" borderId="11" xfId="3" applyFont="1" applyFill="1" applyBorder="1" applyAlignment="1">
      <alignment wrapText="1"/>
    </xf>
    <xf numFmtId="0" fontId="7" fillId="0" borderId="4" xfId="1" applyFont="1" applyFill="1" applyBorder="1" applyAlignment="1">
      <alignment horizontal="center"/>
    </xf>
    <xf numFmtId="0" fontId="8" fillId="0" borderId="8" xfId="1" applyFont="1" applyBorder="1" applyAlignment="1">
      <alignment wrapText="1"/>
    </xf>
    <xf numFmtId="0" fontId="7" fillId="0" borderId="8" xfId="1" applyFont="1" applyFill="1" applyBorder="1" applyAlignment="1">
      <alignment wrapText="1"/>
    </xf>
    <xf numFmtId="165" fontId="7" fillId="0" borderId="4" xfId="1" applyNumberFormat="1" applyFont="1" applyFill="1" applyBorder="1" applyAlignment="1">
      <alignment horizontal="center"/>
    </xf>
    <xf numFmtId="49" fontId="7" fillId="0" borderId="4" xfId="1" applyNumberFormat="1" applyFont="1" applyFill="1" applyBorder="1" applyAlignment="1">
      <alignment horizontal="center"/>
    </xf>
    <xf numFmtId="0" fontId="7" fillId="0" borderId="3" xfId="1" applyFont="1" applyFill="1" applyBorder="1" applyAlignment="1">
      <alignment wrapText="1"/>
    </xf>
    <xf numFmtId="0" fontId="8" fillId="0" borderId="8" xfId="1" applyFont="1" applyFill="1" applyBorder="1" applyAlignment="1">
      <alignment wrapText="1"/>
    </xf>
    <xf numFmtId="0" fontId="11" fillId="0" borderId="3" xfId="1" applyFont="1" applyFill="1" applyBorder="1" applyAlignment="1">
      <alignment wrapText="1"/>
    </xf>
    <xf numFmtId="165" fontId="7" fillId="0" borderId="4" xfId="1" applyNumberFormat="1" applyFont="1" applyBorder="1" applyAlignment="1">
      <alignment horizontal="center"/>
    </xf>
    <xf numFmtId="0" fontId="16" fillId="0" borderId="8" xfId="3" applyFont="1" applyFill="1" applyBorder="1" applyAlignment="1">
      <alignment wrapText="1"/>
    </xf>
    <xf numFmtId="165" fontId="16" fillId="0" borderId="4" xfId="3" applyNumberFormat="1" applyFont="1" applyFill="1" applyBorder="1" applyAlignment="1">
      <alignment horizontal="center"/>
    </xf>
    <xf numFmtId="49" fontId="7" fillId="2" borderId="12" xfId="1" applyNumberFormat="1" applyFont="1" applyFill="1" applyBorder="1" applyAlignment="1">
      <alignment horizontal="center"/>
    </xf>
    <xf numFmtId="4" fontId="17" fillId="0" borderId="0" xfId="1" applyNumberFormat="1" applyFont="1"/>
    <xf numFmtId="0" fontId="17" fillId="0" borderId="0" xfId="1" applyFont="1"/>
    <xf numFmtId="165" fontId="7" fillId="2" borderId="4" xfId="3" applyNumberFormat="1" applyFont="1" applyFill="1" applyBorder="1" applyAlignment="1">
      <alignment horizontal="center" wrapText="1"/>
    </xf>
    <xf numFmtId="49" fontId="7" fillId="2" borderId="4" xfId="3" applyNumberFormat="1" applyFont="1" applyFill="1" applyBorder="1" applyAlignment="1">
      <alignment horizontal="center" wrapText="1"/>
    </xf>
    <xf numFmtId="0" fontId="7" fillId="0" borderId="3" xfId="1" applyFont="1" applyBorder="1"/>
    <xf numFmtId="49" fontId="7" fillId="0" borderId="10" xfId="1" applyNumberFormat="1" applyFont="1" applyBorder="1" applyAlignment="1">
      <alignment horizontal="center"/>
    </xf>
    <xf numFmtId="0" fontId="8" fillId="0" borderId="15" xfId="1" applyFont="1" applyBorder="1" applyAlignment="1">
      <alignment wrapText="1"/>
    </xf>
    <xf numFmtId="166" fontId="8" fillId="0" borderId="16" xfId="1" applyNumberFormat="1" applyFont="1" applyBorder="1" applyAlignment="1">
      <alignment horizontal="center" wrapText="1"/>
    </xf>
    <xf numFmtId="165" fontId="8" fillId="0" borderId="16" xfId="1" applyNumberFormat="1" applyFont="1" applyBorder="1" applyAlignment="1">
      <alignment horizontal="center"/>
    </xf>
    <xf numFmtId="49" fontId="8" fillId="0" borderId="16" xfId="1" applyNumberFormat="1" applyFont="1" applyBorder="1" applyAlignment="1">
      <alignment horizontal="center"/>
    </xf>
    <xf numFmtId="0" fontId="8" fillId="0" borderId="16" xfId="1" applyFont="1" applyBorder="1" applyAlignment="1">
      <alignment horizontal="center"/>
    </xf>
    <xf numFmtId="0" fontId="7" fillId="0" borderId="0" xfId="1" applyFont="1" applyBorder="1"/>
    <xf numFmtId="4" fontId="18" fillId="0" borderId="0" xfId="0" applyNumberFormat="1" applyFont="1" applyBorder="1" applyAlignment="1">
      <alignment horizontal="right" vertical="center" wrapText="1"/>
    </xf>
    <xf numFmtId="0" fontId="8" fillId="0" borderId="0" xfId="1" applyFont="1" applyBorder="1"/>
    <xf numFmtId="164" fontId="7" fillId="0" borderId="3" xfId="1" applyNumberFormat="1" applyFont="1" applyBorder="1"/>
    <xf numFmtId="0" fontId="12" fillId="0" borderId="3" xfId="0" applyFont="1" applyBorder="1" applyAlignment="1">
      <alignment horizontal="left"/>
    </xf>
    <xf numFmtId="0" fontId="12" fillId="0" borderId="3" xfId="0" applyFont="1" applyBorder="1" applyAlignment="1">
      <alignment horizontal="justify"/>
    </xf>
    <xf numFmtId="0" fontId="12" fillId="0" borderId="7" xfId="0" applyFont="1" applyBorder="1" applyAlignment="1">
      <alignment horizontal="left"/>
    </xf>
    <xf numFmtId="0" fontId="12" fillId="0" borderId="3" xfId="0" applyFont="1" applyBorder="1"/>
    <xf numFmtId="0" fontId="12" fillId="0" borderId="3" xfId="0" applyFont="1" applyBorder="1" applyAlignment="1">
      <alignment wrapText="1"/>
    </xf>
    <xf numFmtId="164" fontId="7" fillId="0" borderId="3" xfId="1" applyNumberFormat="1" applyFont="1" applyBorder="1" applyAlignment="1">
      <alignment wrapText="1"/>
    </xf>
    <xf numFmtId="0" fontId="7" fillId="0" borderId="7" xfId="1" applyFont="1" applyBorder="1" applyAlignment="1">
      <alignment wrapText="1"/>
    </xf>
    <xf numFmtId="166" fontId="7" fillId="0" borderId="4" xfId="1" applyNumberFormat="1" applyFont="1" applyFill="1" applyBorder="1" applyAlignment="1">
      <alignment horizontal="center"/>
    </xf>
    <xf numFmtId="0" fontId="7" fillId="2" borderId="3" xfId="1" applyFont="1" applyFill="1" applyBorder="1"/>
    <xf numFmtId="49" fontId="7" fillId="2" borderId="16" xfId="1" applyNumberFormat="1" applyFont="1" applyFill="1" applyBorder="1" applyAlignment="1">
      <alignment horizontal="center"/>
    </xf>
    <xf numFmtId="4" fontId="8" fillId="0" borderId="0" xfId="1" applyNumberFormat="1" applyFont="1"/>
    <xf numFmtId="165" fontId="7" fillId="2" borderId="10" xfId="1" applyNumberFormat="1" applyFont="1" applyFill="1" applyBorder="1" applyAlignment="1">
      <alignment horizontal="center"/>
    </xf>
    <xf numFmtId="49" fontId="7" fillId="2" borderId="10" xfId="1" applyNumberFormat="1" applyFont="1" applyFill="1" applyBorder="1" applyAlignment="1">
      <alignment horizontal="center"/>
    </xf>
    <xf numFmtId="0" fontId="5" fillId="0" borderId="0" xfId="1" applyFont="1" applyBorder="1"/>
    <xf numFmtId="0" fontId="7" fillId="0" borderId="3" xfId="1" applyNumberFormat="1" applyFont="1" applyBorder="1" applyAlignment="1">
      <alignment wrapText="1"/>
    </xf>
    <xf numFmtId="4" fontId="8" fillId="2" borderId="0" xfId="1" applyNumberFormat="1" applyFont="1" applyFill="1" applyBorder="1"/>
    <xf numFmtId="0" fontId="9" fillId="0" borderId="0" xfId="1" applyFont="1" applyBorder="1"/>
    <xf numFmtId="49" fontId="8" fillId="0" borderId="3" xfId="3" applyNumberFormat="1" applyFont="1" applyBorder="1" applyAlignment="1">
      <alignment horizontal="left" vertical="top" wrapText="1"/>
    </xf>
    <xf numFmtId="165" fontId="8" fillId="2" borderId="4" xfId="3" applyNumberFormat="1" applyFont="1" applyFill="1" applyBorder="1" applyAlignment="1">
      <alignment horizontal="center" wrapText="1"/>
    </xf>
    <xf numFmtId="49" fontId="8" fillId="2" borderId="4" xfId="3" applyNumberFormat="1" applyFont="1" applyFill="1" applyBorder="1" applyAlignment="1">
      <alignment horizontal="center" wrapText="1"/>
    </xf>
    <xf numFmtId="49" fontId="7" fillId="0" borderId="3" xfId="3" applyNumberFormat="1" applyFont="1" applyBorder="1" applyAlignment="1">
      <alignment horizontal="left" vertical="top" wrapText="1"/>
    </xf>
    <xf numFmtId="49" fontId="7" fillId="0" borderId="3" xfId="3" applyNumberFormat="1" applyFont="1" applyBorder="1" applyAlignment="1">
      <alignment wrapText="1"/>
    </xf>
    <xf numFmtId="0" fontId="5" fillId="0" borderId="4" xfId="1" applyFont="1" applyBorder="1"/>
    <xf numFmtId="0" fontId="7" fillId="0" borderId="7" xfId="1" applyFont="1" applyBorder="1"/>
    <xf numFmtId="0" fontId="7" fillId="0" borderId="8" xfId="2" applyFont="1" applyFill="1" applyBorder="1" applyAlignment="1">
      <alignment wrapText="1"/>
    </xf>
    <xf numFmtId="0" fontId="14" fillId="0" borderId="8" xfId="2" applyFont="1" applyFill="1" applyBorder="1" applyAlignment="1">
      <alignment wrapText="1"/>
    </xf>
    <xf numFmtId="167" fontId="7" fillId="2" borderId="16" xfId="2" applyNumberFormat="1" applyFont="1" applyFill="1" applyBorder="1" applyAlignment="1">
      <alignment horizontal="center" wrapText="1"/>
    </xf>
    <xf numFmtId="166" fontId="7" fillId="2" borderId="16" xfId="2" applyNumberFormat="1" applyFont="1" applyFill="1" applyBorder="1" applyAlignment="1">
      <alignment horizontal="center" wrapText="1"/>
    </xf>
    <xf numFmtId="0" fontId="19" fillId="0" borderId="0" xfId="1" applyFont="1"/>
    <xf numFmtId="0" fontId="7" fillId="2" borderId="8" xfId="1" applyFont="1" applyFill="1" applyBorder="1" applyAlignment="1">
      <alignment wrapText="1"/>
    </xf>
    <xf numFmtId="0" fontId="12" fillId="0" borderId="19" xfId="0" applyFont="1" applyBorder="1" applyAlignment="1">
      <alignment vertical="center" wrapText="1"/>
    </xf>
    <xf numFmtId="0" fontId="7" fillId="2" borderId="7" xfId="1" applyFont="1" applyFill="1" applyBorder="1"/>
    <xf numFmtId="165" fontId="5" fillId="0" borderId="0" xfId="1" applyNumberFormat="1" applyFont="1" applyAlignment="1">
      <alignment horizontal="center"/>
    </xf>
    <xf numFmtId="0" fontId="5" fillId="0" borderId="0" xfId="1" applyFont="1" applyAlignment="1">
      <alignment horizontal="center"/>
    </xf>
    <xf numFmtId="0" fontId="5" fillId="2" borderId="0" xfId="1" applyFont="1" applyFill="1"/>
    <xf numFmtId="164" fontId="6" fillId="2" borderId="0" xfId="1" applyNumberFormat="1" applyFont="1" applyFill="1" applyBorder="1"/>
    <xf numFmtId="0" fontId="6" fillId="0" borderId="0" xfId="1" applyFont="1" applyBorder="1" applyAlignment="1">
      <alignment wrapText="1"/>
    </xf>
    <xf numFmtId="165" fontId="6" fillId="0" borderId="0" xfId="1" applyNumberFormat="1" applyFont="1" applyBorder="1" applyAlignment="1">
      <alignment horizontal="center"/>
    </xf>
    <xf numFmtId="49" fontId="6" fillId="0" borderId="0" xfId="1" applyNumberFormat="1" applyFont="1" applyBorder="1" applyAlignment="1">
      <alignment horizontal="center"/>
    </xf>
    <xf numFmtId="0" fontId="6" fillId="0" borderId="0" xfId="1" applyFont="1" applyBorder="1" applyAlignment="1">
      <alignment horizontal="center"/>
    </xf>
    <xf numFmtId="164" fontId="6" fillId="2" borderId="0" xfId="1" applyNumberFormat="1" applyFont="1" applyFill="1"/>
    <xf numFmtId="165" fontId="6" fillId="0" borderId="0" xfId="1" applyNumberFormat="1" applyFont="1" applyAlignment="1">
      <alignment horizontal="center"/>
    </xf>
    <xf numFmtId="168" fontId="22" fillId="0" borderId="0" xfId="45" applyNumberFormat="1"/>
    <xf numFmtId="0" fontId="22" fillId="0" borderId="0" xfId="45"/>
    <xf numFmtId="168" fontId="23" fillId="0" borderId="0" xfId="45" applyNumberFormat="1" applyFont="1"/>
    <xf numFmtId="0" fontId="23" fillId="0" borderId="0" xfId="45" applyFont="1"/>
    <xf numFmtId="0" fontId="7" fillId="0" borderId="0" xfId="45" applyFont="1"/>
    <xf numFmtId="0" fontId="25" fillId="0" borderId="0" xfId="46" applyFont="1" applyAlignment="1">
      <alignment horizontal="right"/>
    </xf>
    <xf numFmtId="0" fontId="24" fillId="0" borderId="20" xfId="46" applyBorder="1" applyAlignment="1">
      <alignment horizontal="center" vertical="top"/>
    </xf>
    <xf numFmtId="0" fontId="24" fillId="0" borderId="21" xfId="46" applyBorder="1" applyAlignment="1">
      <alignment horizontal="center" vertical="top"/>
    </xf>
    <xf numFmtId="168" fontId="7" fillId="0" borderId="0" xfId="45" applyNumberFormat="1" applyFont="1" applyBorder="1" applyAlignment="1">
      <alignment horizontal="center" vertical="top"/>
    </xf>
    <xf numFmtId="0" fontId="23" fillId="0" borderId="0" xfId="45" applyFont="1" applyBorder="1"/>
    <xf numFmtId="0" fontId="6" fillId="0" borderId="0" xfId="45" applyFont="1" applyBorder="1" applyAlignment="1">
      <alignment horizontal="center" vertical="top"/>
    </xf>
    <xf numFmtId="0" fontId="6" fillId="0" borderId="0" xfId="46" applyFont="1"/>
    <xf numFmtId="0" fontId="6" fillId="0" borderId="0" xfId="46" applyFont="1" applyBorder="1" applyAlignment="1">
      <alignment horizontal="center" vertical="top"/>
    </xf>
    <xf numFmtId="0" fontId="24" fillId="0" borderId="22" xfId="46" applyBorder="1" applyAlignment="1">
      <alignment horizontal="center" vertical="top"/>
    </xf>
    <xf numFmtId="0" fontId="7" fillId="0" borderId="2" xfId="45" applyFont="1" applyBorder="1" applyAlignment="1">
      <alignment vertical="top" wrapText="1"/>
    </xf>
    <xf numFmtId="0" fontId="7" fillId="0" borderId="2" xfId="45" applyFont="1" applyBorder="1" applyAlignment="1">
      <alignment horizontal="center" vertical="top" wrapText="1"/>
    </xf>
    <xf numFmtId="0" fontId="7" fillId="0" borderId="4" xfId="45" applyFont="1" applyBorder="1" applyAlignment="1">
      <alignment vertical="top" wrapText="1"/>
    </xf>
    <xf numFmtId="0" fontId="7" fillId="0" borderId="4" xfId="45" applyFont="1" applyBorder="1" applyAlignment="1">
      <alignment horizontal="center" vertical="top" wrapText="1"/>
    </xf>
    <xf numFmtId="168" fontId="8" fillId="0" borderId="3" xfId="45" applyNumberFormat="1" applyFont="1" applyBorder="1" applyAlignment="1">
      <alignment horizontal="center" vertical="top" wrapText="1"/>
    </xf>
    <xf numFmtId="0" fontId="8" fillId="0" borderId="4" xfId="45" applyFont="1" applyBorder="1" applyAlignment="1">
      <alignment vertical="top" wrapText="1"/>
    </xf>
    <xf numFmtId="164" fontId="26" fillId="0" borderId="4" xfId="45" applyNumberFormat="1" applyFont="1" applyBorder="1" applyAlignment="1">
      <alignment horizontal="center" vertical="top" wrapText="1"/>
    </xf>
    <xf numFmtId="164" fontId="26" fillId="0" borderId="4" xfId="45" applyNumberFormat="1" applyFont="1" applyBorder="1" applyAlignment="1">
      <alignment horizontal="center" wrapText="1"/>
    </xf>
    <xf numFmtId="169" fontId="27" fillId="0" borderId="4" xfId="47" applyNumberFormat="1" applyFont="1" applyBorder="1" applyAlignment="1">
      <alignment horizontal="center" vertical="top" wrapText="1"/>
    </xf>
    <xf numFmtId="169" fontId="27" fillId="0" borderId="6" xfId="47" applyNumberFormat="1" applyFont="1" applyBorder="1" applyAlignment="1">
      <alignment horizontal="center" vertical="top" wrapText="1"/>
    </xf>
    <xf numFmtId="168" fontId="7" fillId="0" borderId="3" xfId="45" applyNumberFormat="1" applyFont="1" applyBorder="1" applyAlignment="1">
      <alignment horizontal="center" wrapText="1"/>
    </xf>
    <xf numFmtId="164" fontId="27" fillId="0" borderId="4" xfId="45" applyNumberFormat="1" applyFont="1" applyBorder="1" applyAlignment="1">
      <alignment horizontal="center" vertical="top" wrapText="1"/>
    </xf>
    <xf numFmtId="164" fontId="27" fillId="0" borderId="4" xfId="45" applyNumberFormat="1" applyFont="1" applyBorder="1" applyAlignment="1">
      <alignment horizontal="center" wrapText="1"/>
    </xf>
    <xf numFmtId="168" fontId="7" fillId="0" borderId="3" xfId="45" applyNumberFormat="1" applyFont="1" applyBorder="1" applyAlignment="1">
      <alignment horizontal="center" vertical="top" wrapText="1"/>
    </xf>
    <xf numFmtId="168" fontId="8" fillId="0" borderId="3" xfId="45" applyNumberFormat="1" applyFont="1" applyBorder="1" applyAlignment="1">
      <alignment horizontal="center" wrapText="1"/>
    </xf>
    <xf numFmtId="164" fontId="27" fillId="0" borderId="4" xfId="45" applyNumberFormat="1" applyFont="1" applyBorder="1" applyAlignment="1">
      <alignment vertical="top" wrapText="1"/>
    </xf>
    <xf numFmtId="0" fontId="7" fillId="0" borderId="4" xfId="45" applyFont="1" applyBorder="1" applyAlignment="1">
      <alignment wrapText="1"/>
    </xf>
    <xf numFmtId="169" fontId="26" fillId="0" borderId="6" xfId="47" applyNumberFormat="1" applyFont="1" applyBorder="1" applyAlignment="1">
      <alignment horizontal="center" vertical="top" wrapText="1"/>
    </xf>
    <xf numFmtId="0" fontId="28" fillId="0" borderId="0" xfId="45" applyFont="1"/>
    <xf numFmtId="168" fontId="7" fillId="0" borderId="4" xfId="45" applyNumberFormat="1" applyFont="1" applyBorder="1" applyAlignment="1">
      <alignment horizontal="left" vertical="top" wrapText="1"/>
    </xf>
    <xf numFmtId="169" fontId="26" fillId="0" borderId="4" xfId="47" applyNumberFormat="1" applyFont="1" applyBorder="1" applyAlignment="1">
      <alignment horizontal="center" vertical="top" wrapText="1"/>
    </xf>
    <xf numFmtId="168" fontId="8" fillId="0" borderId="13" xfId="45" applyNumberFormat="1" applyFont="1" applyBorder="1" applyAlignment="1">
      <alignment horizontal="center" vertical="top" wrapText="1"/>
    </xf>
    <xf numFmtId="0" fontId="8" fillId="0" borderId="14" xfId="45" applyFont="1" applyBorder="1" applyAlignment="1">
      <alignment vertical="top" wrapText="1"/>
    </xf>
    <xf numFmtId="164" fontId="26" fillId="0" borderId="14" xfId="45" applyNumberFormat="1" applyFont="1" applyBorder="1" applyAlignment="1">
      <alignment horizontal="center" vertical="top" wrapText="1"/>
    </xf>
    <xf numFmtId="169" fontId="27" fillId="0" borderId="14" xfId="47" applyNumberFormat="1" applyFont="1" applyBorder="1" applyAlignment="1">
      <alignment horizontal="center" vertical="top" wrapText="1"/>
    </xf>
    <xf numFmtId="168" fontId="25" fillId="0" borderId="0" xfId="45" applyNumberFormat="1" applyFont="1"/>
    <xf numFmtId="164" fontId="22" fillId="0" borderId="0" xfId="45" applyNumberFormat="1"/>
    <xf numFmtId="0" fontId="22" fillId="0" borderId="0" xfId="48" applyAlignment="1"/>
    <xf numFmtId="0" fontId="22" fillId="0" borderId="0" xfId="48"/>
    <xf numFmtId="49" fontId="10" fillId="0" borderId="0" xfId="48" applyNumberFormat="1" applyFont="1" applyAlignment="1"/>
    <xf numFmtId="0" fontId="10" fillId="0" borderId="0" xfId="48" applyFont="1" applyAlignment="1"/>
    <xf numFmtId="49" fontId="5" fillId="0" borderId="0" xfId="48" applyNumberFormat="1" applyFont="1" applyAlignment="1"/>
    <xf numFmtId="0" fontId="5" fillId="0" borderId="0" xfId="48" applyFont="1" applyAlignment="1"/>
    <xf numFmtId="0" fontId="7" fillId="0" borderId="0" xfId="48" applyFont="1" applyAlignment="1">
      <alignment horizontal="right"/>
    </xf>
    <xf numFmtId="49" fontId="23" fillId="0" borderId="0" xfId="48" applyNumberFormat="1" applyFont="1" applyAlignment="1"/>
    <xf numFmtId="0" fontId="23" fillId="0" borderId="0" xfId="48" applyFont="1" applyAlignment="1"/>
    <xf numFmtId="0" fontId="30" fillId="0" borderId="4" xfId="46" applyFont="1" applyBorder="1" applyAlignment="1">
      <alignment horizontal="center" vertical="center" wrapText="1"/>
    </xf>
    <xf numFmtId="49" fontId="30" fillId="0" borderId="4" xfId="46" applyNumberFormat="1" applyFont="1" applyBorder="1" applyAlignment="1">
      <alignment horizontal="center" vertical="center" wrapText="1"/>
    </xf>
    <xf numFmtId="0" fontId="31" fillId="0" borderId="0" xfId="48" applyFont="1" applyBorder="1" applyAlignment="1">
      <alignment horizontal="center" vertical="center" wrapText="1"/>
    </xf>
    <xf numFmtId="0" fontId="28" fillId="0" borderId="6" xfId="48" applyFont="1" applyBorder="1" applyAlignment="1">
      <alignment horizontal="center" vertical="center" wrapText="1"/>
    </xf>
    <xf numFmtId="0" fontId="28" fillId="0" borderId="4" xfId="48" applyFont="1" applyBorder="1" applyAlignment="1">
      <alignment horizontal="center" vertical="center" wrapText="1"/>
    </xf>
    <xf numFmtId="0" fontId="28" fillId="0" borderId="0" xfId="48" applyFont="1" applyAlignment="1">
      <alignment horizontal="center" vertical="center" wrapText="1"/>
    </xf>
    <xf numFmtId="0" fontId="32" fillId="0" borderId="4" xfId="49" applyFont="1" applyBorder="1" applyAlignment="1">
      <alignment horizontal="left" vertical="center" wrapText="1"/>
    </xf>
    <xf numFmtId="49" fontId="32" fillId="0" borderId="4" xfId="49" applyNumberFormat="1" applyFont="1" applyBorder="1" applyAlignment="1">
      <alignment horizontal="center"/>
    </xf>
    <xf numFmtId="4" fontId="6" fillId="0" borderId="0" xfId="48" applyNumberFormat="1" applyFont="1" applyBorder="1" applyAlignment="1">
      <alignment horizontal="center" wrapText="1"/>
    </xf>
    <xf numFmtId="4" fontId="22" fillId="0" borderId="6" xfId="48" applyNumberFormat="1" applyBorder="1" applyAlignment="1"/>
    <xf numFmtId="4" fontId="22" fillId="0" borderId="4" xfId="48" applyNumberFormat="1" applyBorder="1" applyAlignment="1"/>
    <xf numFmtId="0" fontId="33" fillId="0" borderId="4" xfId="46" applyFont="1" applyBorder="1" applyAlignment="1">
      <alignment horizontal="left" wrapText="1"/>
    </xf>
    <xf numFmtId="49" fontId="33" fillId="0" borderId="4" xfId="46" applyNumberFormat="1" applyFont="1" applyBorder="1" applyAlignment="1">
      <alignment horizontal="center"/>
    </xf>
    <xf numFmtId="49" fontId="32" fillId="0" borderId="4" xfId="46" applyNumberFormat="1" applyFont="1" applyBorder="1" applyAlignment="1">
      <alignment horizontal="center" wrapText="1"/>
    </xf>
    <xf numFmtId="0" fontId="32" fillId="0" borderId="4" xfId="49" applyNumberFormat="1" applyFont="1" applyBorder="1" applyAlignment="1">
      <alignment horizontal="center"/>
    </xf>
    <xf numFmtId="0" fontId="24" fillId="0" borderId="4" xfId="46" applyBorder="1" applyAlignment="1"/>
    <xf numFmtId="49" fontId="24" fillId="0" borderId="4" xfId="46" applyNumberFormat="1" applyBorder="1" applyAlignment="1"/>
    <xf numFmtId="4" fontId="24" fillId="0" borderId="4" xfId="46" applyNumberFormat="1" applyBorder="1" applyAlignment="1"/>
    <xf numFmtId="4" fontId="23" fillId="0" borderId="0" xfId="48" applyNumberFormat="1" applyFont="1" applyBorder="1" applyAlignment="1">
      <alignment horizontal="center"/>
    </xf>
    <xf numFmtId="0" fontId="23" fillId="0" borderId="0" xfId="48" applyFont="1" applyBorder="1" applyAlignment="1">
      <alignment wrapText="1"/>
    </xf>
    <xf numFmtId="49" fontId="23" fillId="0" borderId="0" xfId="48" applyNumberFormat="1" applyFont="1" applyBorder="1" applyAlignment="1">
      <alignment horizontal="center"/>
    </xf>
    <xf numFmtId="0" fontId="23" fillId="0" borderId="0" xfId="48" applyFont="1" applyBorder="1" applyAlignment="1">
      <alignment horizontal="center"/>
    </xf>
    <xf numFmtId="49" fontId="22" fillId="0" borderId="0" xfId="48" applyNumberFormat="1" applyAlignment="1"/>
    <xf numFmtId="0" fontId="7" fillId="0" borderId="0" xfId="45" applyFont="1" applyAlignment="1"/>
    <xf numFmtId="0" fontId="25" fillId="0" borderId="0" xfId="46" applyFont="1" applyAlignment="1"/>
    <xf numFmtId="0" fontId="25" fillId="3" borderId="0" xfId="46" applyFont="1" applyFill="1" applyAlignment="1"/>
    <xf numFmtId="0" fontId="25" fillId="0" borderId="0" xfId="46" applyFont="1" applyFill="1" applyAlignment="1">
      <alignment horizontal="right"/>
    </xf>
    <xf numFmtId="0" fontId="25" fillId="0" borderId="0" xfId="45" applyFont="1" applyAlignment="1"/>
    <xf numFmtId="0" fontId="25" fillId="0" borderId="0" xfId="45" applyFont="1" applyBorder="1" applyAlignment="1">
      <alignment vertical="top"/>
    </xf>
    <xf numFmtId="0" fontId="23" fillId="0" borderId="0" xfId="48" applyFont="1" applyAlignment="1">
      <alignment horizontal="center"/>
    </xf>
    <xf numFmtId="0" fontId="24" fillId="0" borderId="0" xfId="46"/>
    <xf numFmtId="0" fontId="6" fillId="0" borderId="0" xfId="1" applyFont="1" applyAlignment="1">
      <alignment horizontal="center" vertical="top" wrapText="1"/>
    </xf>
    <xf numFmtId="0" fontId="6" fillId="0" borderId="0" xfId="1" applyFont="1" applyAlignment="1">
      <alignment horizontal="center"/>
    </xf>
    <xf numFmtId="0" fontId="7" fillId="0" borderId="26" xfId="1" applyFont="1" applyBorder="1" applyAlignment="1">
      <alignment wrapText="1"/>
    </xf>
    <xf numFmtId="0" fontId="7" fillId="2" borderId="10" xfId="1" applyFont="1" applyFill="1" applyBorder="1" applyAlignment="1">
      <alignment horizontal="center"/>
    </xf>
    <xf numFmtId="0" fontId="7" fillId="0" borderId="4" xfId="45" applyFont="1" applyBorder="1" applyAlignment="1">
      <alignment vertical="top" wrapText="1"/>
    </xf>
    <xf numFmtId="164" fontId="5" fillId="0" borderId="0" xfId="1" applyNumberFormat="1" applyFont="1" applyBorder="1"/>
    <xf numFmtId="4" fontId="7" fillId="2" borderId="0" xfId="1" applyNumberFormat="1" applyFont="1" applyFill="1" applyBorder="1"/>
    <xf numFmtId="49" fontId="7" fillId="2" borderId="14" xfId="1" applyNumberFormat="1" applyFont="1" applyFill="1" applyBorder="1" applyAlignment="1">
      <alignment horizontal="center"/>
    </xf>
    <xf numFmtId="165" fontId="7" fillId="2" borderId="14" xfId="1" applyNumberFormat="1" applyFont="1" applyFill="1" applyBorder="1" applyAlignment="1">
      <alignment horizontal="center"/>
    </xf>
    <xf numFmtId="49" fontId="7" fillId="0" borderId="14" xfId="1" applyNumberFormat="1" applyFont="1" applyBorder="1" applyAlignment="1">
      <alignment horizontal="center"/>
    </xf>
    <xf numFmtId="0" fontId="7" fillId="0" borderId="13" xfId="1" applyFont="1" applyBorder="1" applyAlignment="1">
      <alignment wrapText="1"/>
    </xf>
    <xf numFmtId="49" fontId="11" fillId="2" borderId="4" xfId="1" applyNumberFormat="1" applyFont="1" applyFill="1" applyBorder="1" applyAlignment="1">
      <alignment horizontal="center"/>
    </xf>
    <xf numFmtId="0" fontId="11" fillId="0" borderId="3" xfId="1" applyFont="1" applyBorder="1" applyAlignment="1">
      <alignment wrapText="1"/>
    </xf>
    <xf numFmtId="49" fontId="7" fillId="2" borderId="4" xfId="1" applyNumberFormat="1" applyFont="1" applyFill="1" applyBorder="1" applyAlignment="1">
      <alignment horizontal="left"/>
    </xf>
    <xf numFmtId="166" fontId="7" fillId="2" borderId="4" xfId="1" applyNumberFormat="1" applyFont="1" applyFill="1" applyBorder="1" applyAlignment="1">
      <alignment horizontal="left"/>
    </xf>
    <xf numFmtId="166" fontId="11" fillId="2" borderId="4" xfId="1" applyNumberFormat="1" applyFont="1" applyFill="1" applyBorder="1" applyAlignment="1">
      <alignment horizontal="left"/>
    </xf>
    <xf numFmtId="166" fontId="7" fillId="0" borderId="10" xfId="1" applyNumberFormat="1" applyFont="1" applyBorder="1" applyAlignment="1">
      <alignment horizontal="center" wrapText="1"/>
    </xf>
    <xf numFmtId="0" fontId="12" fillId="0" borderId="3" xfId="50" applyFont="1" applyBorder="1"/>
    <xf numFmtId="166" fontId="7" fillId="0" borderId="4" xfId="1" applyNumberFormat="1" applyFont="1" applyBorder="1" applyAlignment="1">
      <alignment horizontal="left"/>
    </xf>
    <xf numFmtId="49" fontId="11" fillId="2" borderId="4" xfId="1" applyNumberFormat="1" applyFont="1" applyFill="1" applyBorder="1" applyAlignment="1">
      <alignment horizontal="left"/>
    </xf>
    <xf numFmtId="0" fontId="34" fillId="0" borderId="7" xfId="0" applyFont="1" applyBorder="1"/>
    <xf numFmtId="0" fontId="12" fillId="0" borderId="7" xfId="50" applyFont="1" applyBorder="1"/>
    <xf numFmtId="0" fontId="7" fillId="2" borderId="0" xfId="1" applyFont="1" applyFill="1" applyBorder="1" applyAlignment="1">
      <alignment horizontal="center"/>
    </xf>
    <xf numFmtId="4" fontId="7" fillId="0" borderId="0" xfId="1" applyNumberFormat="1" applyFont="1" applyBorder="1"/>
    <xf numFmtId="0" fontId="7" fillId="2" borderId="14" xfId="1" applyFont="1" applyFill="1" applyBorder="1" applyAlignment="1">
      <alignment horizontal="center"/>
    </xf>
    <xf numFmtId="166" fontId="7" fillId="0" borderId="14" xfId="1" applyNumberFormat="1" applyFont="1" applyBorder="1" applyAlignment="1">
      <alignment horizontal="center" wrapText="1"/>
    </xf>
    <xf numFmtId="0" fontId="7" fillId="0" borderId="8" xfId="1" applyFont="1" applyFill="1" applyBorder="1" applyAlignment="1">
      <alignment horizontal="left" wrapText="1"/>
    </xf>
    <xf numFmtId="49" fontId="11" fillId="0" borderId="3" xfId="1" applyNumberFormat="1" applyFont="1" applyBorder="1" applyAlignment="1">
      <alignment wrapText="1"/>
    </xf>
    <xf numFmtId="166" fontId="8" fillId="2" borderId="10" xfId="2" applyNumberFormat="1" applyFont="1" applyFill="1" applyBorder="1" applyAlignment="1">
      <alignment horizontal="center" wrapText="1"/>
    </xf>
    <xf numFmtId="167" fontId="8" fillId="2" borderId="10" xfId="2" applyNumberFormat="1" applyFont="1" applyFill="1" applyBorder="1" applyAlignment="1">
      <alignment horizontal="center" wrapText="1"/>
    </xf>
    <xf numFmtId="165" fontId="8" fillId="2" borderId="10" xfId="2" applyNumberFormat="1" applyFont="1" applyFill="1" applyBorder="1" applyAlignment="1">
      <alignment horizontal="center"/>
    </xf>
    <xf numFmtId="166" fontId="7" fillId="0" borderId="0" xfId="1" applyNumberFormat="1" applyFont="1" applyBorder="1" applyAlignment="1">
      <alignment horizontal="center"/>
    </xf>
    <xf numFmtId="0" fontId="36" fillId="0" borderId="0" xfId="1" applyFont="1"/>
    <xf numFmtId="0" fontId="8" fillId="0" borderId="3" xfId="3" applyFont="1" applyFill="1" applyBorder="1" applyAlignment="1">
      <alignment wrapText="1"/>
    </xf>
    <xf numFmtId="4" fontId="37" fillId="0" borderId="0" xfId="0" applyNumberFormat="1" applyFont="1" applyBorder="1" applyAlignment="1">
      <alignment horizontal="right" vertical="center" wrapText="1"/>
    </xf>
    <xf numFmtId="0" fontId="38" fillId="0" borderId="3" xfId="2" applyFont="1" applyFill="1" applyBorder="1" applyAlignment="1">
      <alignment wrapText="1"/>
    </xf>
    <xf numFmtId="0" fontId="6" fillId="2" borderId="0" xfId="1" applyFont="1" applyFill="1" applyAlignment="1">
      <alignment horizontal="center" vertical="top" wrapText="1"/>
    </xf>
    <xf numFmtId="0" fontId="7" fillId="0" borderId="4" xfId="1" applyFont="1" applyBorder="1" applyAlignment="1">
      <alignment wrapText="1"/>
    </xf>
    <xf numFmtId="164" fontId="8" fillId="2" borderId="5" xfId="1" applyNumberFormat="1" applyFont="1" applyFill="1" applyBorder="1"/>
    <xf numFmtId="164" fontId="7" fillId="2" borderId="5" xfId="1" applyNumberFormat="1" applyFont="1" applyFill="1" applyBorder="1"/>
    <xf numFmtId="164" fontId="11" fillId="2" borderId="5" xfId="1" applyNumberFormat="1" applyFont="1" applyFill="1" applyBorder="1"/>
    <xf numFmtId="164" fontId="7" fillId="2" borderId="5" xfId="1" applyNumberFormat="1" applyFont="1" applyFill="1" applyBorder="1" applyAlignment="1" applyProtection="1">
      <alignment horizontal="right"/>
      <protection locked="0"/>
    </xf>
    <xf numFmtId="164" fontId="7" fillId="2" borderId="5" xfId="1" applyNumberFormat="1" applyFont="1" applyFill="1" applyBorder="1" applyAlignment="1"/>
    <xf numFmtId="164" fontId="8" fillId="2" borderId="29" xfId="1" applyNumberFormat="1" applyFont="1" applyFill="1" applyBorder="1"/>
    <xf numFmtId="164" fontId="7" fillId="2" borderId="5" xfId="2" applyNumberFormat="1" applyFont="1" applyFill="1" applyBorder="1" applyAlignment="1">
      <alignment horizontal="right" wrapText="1"/>
    </xf>
    <xf numFmtId="164" fontId="7" fillId="0" borderId="5" xfId="1" applyNumberFormat="1" applyFont="1" applyBorder="1"/>
    <xf numFmtId="164" fontId="7" fillId="2" borderId="18" xfId="1" applyNumberFormat="1" applyFont="1" applyFill="1" applyBorder="1"/>
    <xf numFmtId="164" fontId="7" fillId="2" borderId="27" xfId="1" applyNumberFormat="1" applyFont="1" applyFill="1" applyBorder="1"/>
    <xf numFmtId="164" fontId="8" fillId="2" borderId="17" xfId="1" applyNumberFormat="1" applyFont="1" applyFill="1" applyBorder="1"/>
    <xf numFmtId="164" fontId="7" fillId="0" borderId="28" xfId="0" applyNumberFormat="1" applyFont="1" applyBorder="1" applyAlignment="1">
      <alignment horizontal="right" vertical="center" wrapText="1"/>
    </xf>
    <xf numFmtId="164" fontId="7" fillId="0" borderId="5" xfId="1" applyNumberFormat="1" applyFont="1" applyFill="1" applyBorder="1"/>
    <xf numFmtId="164" fontId="7" fillId="2" borderId="5" xfId="5" applyNumberFormat="1" applyFont="1" applyFill="1" applyBorder="1" applyAlignment="1">
      <alignment horizontal="right" wrapText="1"/>
    </xf>
    <xf numFmtId="164" fontId="17" fillId="2" borderId="5" xfId="1" applyNumberFormat="1" applyFont="1" applyFill="1" applyBorder="1"/>
    <xf numFmtId="164" fontId="8" fillId="2" borderId="5" xfId="1" applyNumberFormat="1" applyFont="1" applyFill="1" applyBorder="1" applyAlignment="1">
      <alignment horizontal="right"/>
    </xf>
    <xf numFmtId="164" fontId="7" fillId="2" borderId="5" xfId="1" applyNumberFormat="1" applyFont="1" applyFill="1" applyBorder="1" applyAlignment="1">
      <alignment horizontal="right"/>
    </xf>
    <xf numFmtId="164" fontId="7" fillId="2" borderId="5" xfId="3" applyNumberFormat="1" applyFont="1" applyFill="1" applyBorder="1" applyAlignment="1">
      <alignment horizontal="right" wrapText="1"/>
    </xf>
    <xf numFmtId="164" fontId="7" fillId="0" borderId="30" xfId="0" applyNumberFormat="1" applyFont="1" applyBorder="1" applyAlignment="1">
      <alignment horizontal="right" vertical="center" wrapText="1"/>
    </xf>
    <xf numFmtId="164" fontId="7" fillId="0" borderId="5" xfId="0" applyNumberFormat="1" applyFont="1" applyBorder="1" applyAlignment="1">
      <alignment horizontal="right" wrapText="1"/>
    </xf>
    <xf numFmtId="164" fontId="7" fillId="0" borderId="5" xfId="0" applyNumberFormat="1" applyFont="1" applyBorder="1" applyAlignment="1">
      <alignment horizontal="right" vertical="center" wrapText="1"/>
    </xf>
    <xf numFmtId="164" fontId="7" fillId="2" borderId="17" xfId="5" applyNumberFormat="1" applyFont="1" applyFill="1" applyBorder="1" applyAlignment="1">
      <alignment horizontal="right" wrapText="1"/>
    </xf>
    <xf numFmtId="164" fontId="7" fillId="2" borderId="4" xfId="1" applyNumberFormat="1" applyFont="1" applyFill="1" applyBorder="1"/>
    <xf numFmtId="164" fontId="8" fillId="2" borderId="4" xfId="1" applyNumberFormat="1" applyFont="1" applyFill="1" applyBorder="1"/>
    <xf numFmtId="164" fontId="32" fillId="0" borderId="4" xfId="46" applyNumberFormat="1" applyFont="1" applyBorder="1" applyAlignment="1">
      <alignment horizontal="center" wrapText="1"/>
    </xf>
    <xf numFmtId="164" fontId="26" fillId="0" borderId="4" xfId="45" applyNumberFormat="1" applyFont="1" applyBorder="1" applyAlignment="1">
      <alignment horizontal="right" wrapText="1"/>
    </xf>
    <xf numFmtId="164" fontId="27" fillId="0" borderId="4" xfId="45" applyNumberFormat="1" applyFont="1" applyBorder="1" applyAlignment="1">
      <alignment horizontal="right" wrapText="1"/>
    </xf>
    <xf numFmtId="164" fontId="27" fillId="0" borderId="4" xfId="45" applyNumberFormat="1" applyFont="1" applyBorder="1" applyAlignment="1">
      <alignment horizontal="right" vertical="top" wrapText="1"/>
    </xf>
    <xf numFmtId="164" fontId="26" fillId="0" borderId="4" xfId="45" applyNumberFormat="1" applyFont="1" applyBorder="1" applyAlignment="1">
      <alignment horizontal="right" vertical="top" wrapText="1"/>
    </xf>
    <xf numFmtId="0" fontId="25" fillId="0" borderId="0" xfId="46" applyFont="1" applyAlignment="1">
      <alignment horizontal="center"/>
    </xf>
    <xf numFmtId="0" fontId="12" fillId="0" borderId="0" xfId="46" applyFont="1"/>
    <xf numFmtId="0" fontId="12" fillId="0" borderId="0" xfId="0" applyFont="1"/>
    <xf numFmtId="0" fontId="40" fillId="0" borderId="0" xfId="46" applyFont="1" applyBorder="1" applyAlignment="1">
      <alignment horizontal="center"/>
    </xf>
    <xf numFmtId="0" fontId="25" fillId="0" borderId="0" xfId="46" applyFont="1" applyAlignment="1">
      <alignment horizontal="center" wrapText="1"/>
    </xf>
    <xf numFmtId="0" fontId="39" fillId="0" borderId="4" xfId="46" applyFont="1" applyBorder="1" applyAlignment="1">
      <alignment horizontal="center" vertical="center" wrapText="1"/>
    </xf>
    <xf numFmtId="4" fontId="39" fillId="0" borderId="4" xfId="46" applyNumberFormat="1" applyFont="1" applyBorder="1" applyAlignment="1">
      <alignment horizontal="center" vertical="center" wrapText="1"/>
    </xf>
    <xf numFmtId="14" fontId="30" fillId="0" borderId="4" xfId="46" applyNumberFormat="1" applyFont="1" applyBorder="1" applyAlignment="1">
      <alignment horizontal="center"/>
    </xf>
    <xf numFmtId="0" fontId="30" fillId="0" borderId="4" xfId="46" applyFont="1" applyBorder="1" applyAlignment="1">
      <alignment horizontal="center"/>
    </xf>
    <xf numFmtId="0" fontId="30" fillId="0" borderId="4" xfId="46" applyFont="1" applyBorder="1" applyAlignment="1">
      <alignment horizontal="center" wrapText="1"/>
    </xf>
    <xf numFmtId="4" fontId="30" fillId="0" borderId="4" xfId="46" applyNumberFormat="1" applyFont="1" applyBorder="1" applyAlignment="1">
      <alignment horizontal="center"/>
    </xf>
    <xf numFmtId="0" fontId="30" fillId="0" borderId="4" xfId="46" applyFont="1" applyFill="1" applyBorder="1" applyAlignment="1">
      <alignment horizontal="center" wrapText="1"/>
    </xf>
    <xf numFmtId="0" fontId="30" fillId="0" borderId="25" xfId="46" applyFont="1" applyBorder="1" applyAlignment="1">
      <alignment horizontal="center"/>
    </xf>
    <xf numFmtId="0" fontId="30" fillId="0" borderId="25" xfId="46" applyFont="1" applyBorder="1" applyAlignment="1">
      <alignment horizontal="center" wrapText="1"/>
    </xf>
    <xf numFmtId="0" fontId="12" fillId="0" borderId="0" xfId="46" applyFont="1" applyBorder="1" applyAlignment="1">
      <alignment horizontal="left"/>
    </xf>
    <xf numFmtId="0" fontId="12" fillId="0" borderId="0" xfId="0" applyFont="1" applyBorder="1"/>
    <xf numFmtId="0" fontId="40" fillId="0" borderId="0" xfId="46" applyFont="1" applyBorder="1" applyAlignment="1">
      <alignment horizontal="center" wrapText="1"/>
    </xf>
    <xf numFmtId="4" fontId="40" fillId="0" borderId="0" xfId="46" applyNumberFormat="1" applyFont="1" applyBorder="1" applyAlignment="1">
      <alignment horizontal="center"/>
    </xf>
    <xf numFmtId="0" fontId="12" fillId="0" borderId="0" xfId="46" applyFont="1" applyBorder="1" applyAlignment="1">
      <alignment horizontal="center"/>
    </xf>
    <xf numFmtId="0" fontId="0" fillId="0" borderId="0" xfId="0" applyBorder="1"/>
    <xf numFmtId="0" fontId="39" fillId="0" borderId="12" xfId="46" applyFont="1" applyBorder="1" applyAlignment="1">
      <alignment horizontal="left"/>
    </xf>
    <xf numFmtId="4" fontId="39" fillId="0" borderId="25" xfId="46" applyNumberFormat="1" applyFont="1" applyBorder="1" applyAlignment="1">
      <alignment horizontal="center"/>
    </xf>
    <xf numFmtId="0" fontId="7" fillId="0" borderId="0" xfId="45" applyFont="1" applyAlignment="1">
      <alignment horizontal="center" wrapText="1"/>
    </xf>
    <xf numFmtId="0" fontId="13" fillId="0" borderId="0" xfId="53"/>
    <xf numFmtId="0" fontId="7" fillId="0" borderId="0" xfId="1" applyFont="1" applyFill="1" applyAlignment="1"/>
    <xf numFmtId="0" fontId="13" fillId="2" borderId="0" xfId="53" applyFill="1"/>
    <xf numFmtId="0" fontId="13" fillId="0" borderId="0" xfId="53" applyFill="1"/>
    <xf numFmtId="0" fontId="14" fillId="0" borderId="0" xfId="53" applyFont="1" applyAlignment="1">
      <alignment horizontal="right"/>
    </xf>
    <xf numFmtId="0" fontId="44" fillId="0" borderId="4" xfId="53" applyFont="1" applyBorder="1" applyAlignment="1">
      <alignment horizontal="center" vertical="center" wrapText="1"/>
    </xf>
    <xf numFmtId="0" fontId="44" fillId="0" borderId="4" xfId="53" applyFont="1" applyBorder="1" applyAlignment="1">
      <alignment horizontal="center" wrapText="1"/>
    </xf>
    <xf numFmtId="0" fontId="45" fillId="0" borderId="4" xfId="53" applyFont="1" applyBorder="1" applyAlignment="1">
      <alignment horizontal="center" vertical="center" wrapText="1"/>
    </xf>
    <xf numFmtId="0" fontId="45" fillId="0" borderId="4" xfId="53" applyFont="1" applyBorder="1" applyAlignment="1">
      <alignment horizontal="center" wrapText="1"/>
    </xf>
    <xf numFmtId="0" fontId="40" fillId="0" borderId="4" xfId="0" applyFont="1" applyBorder="1" applyAlignment="1">
      <alignment wrapText="1"/>
    </xf>
    <xf numFmtId="0" fontId="39" fillId="2" borderId="4" xfId="0" applyFont="1" applyFill="1" applyBorder="1" applyAlignment="1"/>
    <xf numFmtId="164" fontId="43" fillId="2" borderId="4" xfId="53" applyNumberFormat="1" applyFont="1" applyFill="1" applyBorder="1" applyAlignment="1">
      <alignment horizontal="center"/>
    </xf>
    <xf numFmtId="0" fontId="40" fillId="2" borderId="12" xfId="0" applyFont="1" applyFill="1" applyBorder="1" applyAlignment="1">
      <alignment wrapText="1"/>
    </xf>
    <xf numFmtId="49" fontId="39" fillId="2" borderId="4" xfId="0" applyNumberFormat="1" applyFont="1" applyFill="1" applyBorder="1" applyAlignment="1">
      <alignment horizontal="center" vertical="center"/>
    </xf>
    <xf numFmtId="164" fontId="44" fillId="2" borderId="4" xfId="53" applyNumberFormat="1" applyFont="1" applyFill="1" applyBorder="1" applyAlignment="1">
      <alignment horizontal="center"/>
    </xf>
    <xf numFmtId="0" fontId="46" fillId="0" borderId="4" xfId="0" applyFont="1" applyBorder="1" applyAlignment="1">
      <alignment wrapText="1"/>
    </xf>
    <xf numFmtId="0" fontId="39" fillId="2" borderId="4" xfId="0" applyFont="1" applyFill="1" applyBorder="1" applyAlignment="1">
      <alignment horizontal="center"/>
    </xf>
    <xf numFmtId="0" fontId="47" fillId="0" borderId="4" xfId="0" applyFont="1" applyBorder="1" applyAlignment="1">
      <alignment wrapText="1"/>
    </xf>
    <xf numFmtId="0" fontId="30" fillId="2" borderId="4" xfId="0" applyFont="1" applyFill="1" applyBorder="1" applyAlignment="1">
      <alignment horizontal="center"/>
    </xf>
    <xf numFmtId="164" fontId="48" fillId="2" borderId="4" xfId="53" applyNumberFormat="1" applyFont="1" applyFill="1" applyBorder="1" applyAlignment="1">
      <alignment horizontal="center"/>
    </xf>
    <xf numFmtId="0" fontId="49" fillId="0" borderId="4" xfId="0" applyFont="1" applyBorder="1" applyAlignment="1">
      <alignment wrapText="1"/>
    </xf>
    <xf numFmtId="0" fontId="50" fillId="0" borderId="4" xfId="0" applyFont="1" applyBorder="1" applyAlignment="1">
      <alignment wrapText="1"/>
    </xf>
    <xf numFmtId="0" fontId="51" fillId="2" borderId="4" xfId="0" applyFont="1" applyFill="1" applyBorder="1" applyAlignment="1">
      <alignment horizontal="center"/>
    </xf>
    <xf numFmtId="164" fontId="52" fillId="2" borderId="6" xfId="53" applyNumberFormat="1" applyFont="1" applyFill="1" applyBorder="1" applyAlignment="1">
      <alignment horizontal="center"/>
    </xf>
    <xf numFmtId="0" fontId="40" fillId="0" borderId="12" xfId="0" applyFont="1" applyBorder="1" applyAlignment="1">
      <alignment vertical="top" wrapText="1"/>
    </xf>
    <xf numFmtId="164" fontId="53" fillId="2" borderId="6" xfId="53" applyNumberFormat="1" applyFont="1" applyFill="1" applyBorder="1" applyAlignment="1">
      <alignment horizontal="center"/>
    </xf>
    <xf numFmtId="164" fontId="52" fillId="2" borderId="4" xfId="53" applyNumberFormat="1" applyFont="1" applyFill="1" applyBorder="1" applyAlignment="1">
      <alignment horizontal="center"/>
    </xf>
    <xf numFmtId="164" fontId="53" fillId="2" borderId="10" xfId="53" applyNumberFormat="1" applyFont="1" applyFill="1" applyBorder="1" applyAlignment="1">
      <alignment horizontal="center"/>
    </xf>
    <xf numFmtId="0" fontId="47" fillId="2" borderId="4" xfId="0" applyFont="1" applyFill="1" applyBorder="1" applyAlignment="1">
      <alignment wrapText="1"/>
    </xf>
    <xf numFmtId="164" fontId="48" fillId="2" borderId="6" xfId="53" applyNumberFormat="1" applyFont="1" applyFill="1" applyBorder="1" applyAlignment="1">
      <alignment horizontal="center"/>
    </xf>
    <xf numFmtId="0" fontId="54" fillId="2" borderId="4" xfId="0" applyFont="1" applyFill="1" applyBorder="1" applyAlignment="1">
      <alignment wrapText="1"/>
    </xf>
    <xf numFmtId="49" fontId="31" fillId="0" borderId="4" xfId="0" applyNumberFormat="1" applyFont="1" applyFill="1" applyBorder="1" applyAlignment="1">
      <alignment vertical="top" wrapText="1"/>
    </xf>
    <xf numFmtId="0" fontId="55" fillId="2" borderId="4" xfId="0" applyFont="1" applyFill="1" applyBorder="1" applyAlignment="1">
      <alignment horizontal="center"/>
    </xf>
    <xf numFmtId="49" fontId="6" fillId="0" borderId="4" xfId="0" applyNumberFormat="1" applyFont="1" applyFill="1" applyBorder="1" applyAlignment="1">
      <alignment vertical="top" wrapText="1"/>
    </xf>
    <xf numFmtId="0" fontId="25" fillId="2" borderId="4" xfId="0" applyFont="1" applyFill="1" applyBorder="1" applyAlignment="1">
      <alignment horizontal="center"/>
    </xf>
    <xf numFmtId="164" fontId="53" fillId="2" borderId="4" xfId="53" applyNumberFormat="1" applyFont="1" applyFill="1" applyBorder="1" applyAlignment="1">
      <alignment horizontal="center"/>
    </xf>
    <xf numFmtId="0" fontId="49" fillId="2" borderId="4" xfId="0" applyFont="1" applyFill="1" applyBorder="1" applyAlignment="1">
      <alignment wrapText="1"/>
    </xf>
    <xf numFmtId="0" fontId="49" fillId="2" borderId="4" xfId="0" applyFont="1" applyFill="1" applyBorder="1" applyAlignment="1"/>
    <xf numFmtId="0" fontId="50" fillId="2" borderId="4" xfId="0" applyFont="1" applyFill="1" applyBorder="1" applyAlignment="1">
      <alignment wrapText="1"/>
    </xf>
    <xf numFmtId="0" fontId="49" fillId="2" borderId="4" xfId="0" applyFont="1" applyFill="1" applyBorder="1" applyAlignment="1">
      <alignment vertical="top" wrapText="1"/>
    </xf>
    <xf numFmtId="0" fontId="50" fillId="2" borderId="4" xfId="0" applyFont="1" applyFill="1" applyBorder="1" applyAlignment="1">
      <alignment vertical="top" wrapText="1"/>
    </xf>
    <xf numFmtId="0" fontId="50" fillId="2" borderId="12" xfId="0" applyFont="1" applyFill="1" applyBorder="1" applyAlignment="1">
      <alignment vertical="top" wrapText="1"/>
    </xf>
    <xf numFmtId="0" fontId="6" fillId="2" borderId="4" xfId="0" applyFont="1" applyFill="1" applyBorder="1" applyAlignment="1">
      <alignment wrapText="1"/>
    </xf>
    <xf numFmtId="49" fontId="58" fillId="2" borderId="4" xfId="0" applyNumberFormat="1" applyFont="1" applyFill="1" applyBorder="1" applyAlignment="1">
      <alignment wrapText="1"/>
    </xf>
    <xf numFmtId="171" fontId="13" fillId="0" borderId="0" xfId="53" applyNumberFormat="1"/>
    <xf numFmtId="0" fontId="59" fillId="2" borderId="4" xfId="0" applyFont="1" applyFill="1" applyBorder="1" applyAlignment="1">
      <alignment horizontal="center" wrapText="1"/>
    </xf>
    <xf numFmtId="0" fontId="58" fillId="2" borderId="4" xfId="0" applyFont="1" applyFill="1" applyBorder="1" applyAlignment="1">
      <alignment wrapText="1"/>
    </xf>
    <xf numFmtId="0" fontId="40" fillId="2" borderId="12" xfId="0" applyFont="1" applyFill="1" applyBorder="1" applyAlignment="1">
      <alignment vertical="top" wrapText="1"/>
    </xf>
    <xf numFmtId="170" fontId="58" fillId="2" borderId="4" xfId="0" applyNumberFormat="1" applyFont="1" applyFill="1" applyBorder="1" applyAlignment="1">
      <alignment horizontal="left" vertical="center" wrapText="1"/>
    </xf>
    <xf numFmtId="0" fontId="6" fillId="2" borderId="4" xfId="0" applyFont="1" applyFill="1" applyBorder="1" applyAlignment="1">
      <alignment vertical="top" wrapText="1"/>
    </xf>
    <xf numFmtId="49" fontId="6" fillId="2" borderId="4" xfId="0" applyNumberFormat="1" applyFont="1" applyFill="1" applyBorder="1" applyAlignment="1">
      <alignment vertical="center" wrapText="1"/>
    </xf>
    <xf numFmtId="0" fontId="60" fillId="2" borderId="4" xfId="0" applyFont="1" applyFill="1" applyBorder="1" applyAlignment="1">
      <alignment wrapText="1"/>
    </xf>
    <xf numFmtId="0" fontId="50" fillId="2" borderId="12" xfId="0" applyFont="1" applyFill="1" applyBorder="1" applyAlignment="1">
      <alignment wrapText="1"/>
    </xf>
    <xf numFmtId="0" fontId="50" fillId="2" borderId="12" xfId="0" applyNumberFormat="1" applyFont="1" applyFill="1" applyBorder="1" applyAlignment="1">
      <alignment wrapText="1"/>
    </xf>
    <xf numFmtId="0" fontId="58" fillId="2" borderId="4" xfId="0" applyNumberFormat="1" applyFont="1" applyFill="1" applyBorder="1" applyAlignment="1">
      <alignment wrapText="1"/>
    </xf>
    <xf numFmtId="0" fontId="7" fillId="2" borderId="4" xfId="0" applyFont="1" applyFill="1" applyBorder="1" applyAlignment="1">
      <alignment wrapText="1"/>
    </xf>
    <xf numFmtId="49" fontId="7" fillId="2" borderId="4" xfId="0" applyNumberFormat="1" applyFont="1" applyFill="1" applyBorder="1" applyAlignment="1">
      <alignment wrapText="1"/>
    </xf>
    <xf numFmtId="49" fontId="8" fillId="2" borderId="12" xfId="0" applyNumberFormat="1" applyFont="1" applyFill="1" applyBorder="1" applyAlignment="1">
      <alignment wrapText="1"/>
    </xf>
    <xf numFmtId="49" fontId="58" fillId="2" borderId="12" xfId="0" applyNumberFormat="1" applyFont="1" applyFill="1" applyBorder="1" applyAlignment="1">
      <alignment wrapText="1"/>
    </xf>
    <xf numFmtId="0" fontId="54" fillId="0" borderId="4" xfId="0" applyFont="1" applyBorder="1" applyAlignment="1">
      <alignment wrapText="1"/>
    </xf>
    <xf numFmtId="164" fontId="62" fillId="2" borderId="6" xfId="53" applyNumberFormat="1" applyFont="1" applyFill="1" applyBorder="1" applyAlignment="1">
      <alignment horizontal="center"/>
    </xf>
    <xf numFmtId="0" fontId="30" fillId="2" borderId="10" xfId="0" applyFont="1" applyFill="1" applyBorder="1" applyAlignment="1">
      <alignment horizontal="center"/>
    </xf>
    <xf numFmtId="164" fontId="48" fillId="2" borderId="10" xfId="53" applyNumberFormat="1" applyFont="1" applyFill="1" applyBorder="1" applyAlignment="1">
      <alignment horizontal="center"/>
    </xf>
    <xf numFmtId="0" fontId="51" fillId="2" borderId="10" xfId="0" applyFont="1" applyFill="1" applyBorder="1" applyAlignment="1">
      <alignment horizontal="center"/>
    </xf>
    <xf numFmtId="49" fontId="59" fillId="2" borderId="4" xfId="0" applyNumberFormat="1" applyFont="1" applyFill="1" applyBorder="1" applyAlignment="1">
      <alignment horizontal="center"/>
    </xf>
    <xf numFmtId="164" fontId="52" fillId="2" borderId="10" xfId="53" applyNumberFormat="1" applyFont="1" applyFill="1" applyBorder="1" applyAlignment="1">
      <alignment horizontal="center"/>
    </xf>
    <xf numFmtId="0" fontId="54" fillId="2" borderId="4" xfId="0" applyNumberFormat="1" applyFont="1" applyFill="1" applyBorder="1" applyAlignment="1">
      <alignment wrapText="1"/>
    </xf>
    <xf numFmtId="0" fontId="30" fillId="0" borderId="4" xfId="0" applyFont="1" applyBorder="1" applyAlignment="1">
      <alignment horizontal="center"/>
    </xf>
    <xf numFmtId="0" fontId="12" fillId="0" borderId="4" xfId="0" applyFont="1" applyBorder="1" applyAlignment="1">
      <alignment wrapText="1"/>
    </xf>
    <xf numFmtId="0" fontId="60" fillId="0" borderId="4" xfId="0" applyFont="1" applyBorder="1" applyAlignment="1">
      <alignment wrapText="1"/>
    </xf>
    <xf numFmtId="0" fontId="51" fillId="0" borderId="4" xfId="0" applyFont="1" applyBorder="1" applyAlignment="1">
      <alignment horizontal="center"/>
    </xf>
    <xf numFmtId="164" fontId="52" fillId="2" borderId="20" xfId="53" applyNumberFormat="1" applyFont="1" applyFill="1" applyBorder="1" applyAlignment="1">
      <alignment horizontal="center"/>
    </xf>
    <xf numFmtId="0" fontId="61" fillId="2" borderId="4" xfId="0" applyFont="1" applyFill="1" applyBorder="1" applyAlignment="1">
      <alignment wrapText="1"/>
    </xf>
    <xf numFmtId="0" fontId="46" fillId="2" borderId="4" xfId="0" applyFont="1" applyFill="1" applyBorder="1" applyAlignment="1">
      <alignment wrapText="1"/>
    </xf>
    <xf numFmtId="0" fontId="5" fillId="0" borderId="0" xfId="1" applyFill="1"/>
    <xf numFmtId="0" fontId="6" fillId="0" borderId="0" xfId="1" applyFont="1" applyFill="1" applyAlignment="1"/>
    <xf numFmtId="0" fontId="5" fillId="0" borderId="0" xfId="1" applyBorder="1"/>
    <xf numFmtId="164" fontId="7" fillId="0" borderId="0" xfId="1" applyNumberFormat="1" applyFont="1" applyFill="1" applyAlignment="1"/>
    <xf numFmtId="164" fontId="6" fillId="0" borderId="0" xfId="1" applyNumberFormat="1" applyFont="1" applyFill="1" applyAlignment="1"/>
    <xf numFmtId="164" fontId="6" fillId="2" borderId="0" xfId="1" applyNumberFormat="1" applyFont="1" applyFill="1" applyAlignment="1">
      <alignment horizontal="center"/>
    </xf>
    <xf numFmtId="0" fontId="5" fillId="0" borderId="0" xfId="1" applyFill="1" applyBorder="1" applyAlignment="1">
      <alignment horizontal="right"/>
    </xf>
    <xf numFmtId="0" fontId="26" fillId="0" borderId="0" xfId="1" applyFont="1" applyFill="1" applyAlignment="1">
      <alignment horizontal="center"/>
    </xf>
    <xf numFmtId="0" fontId="5" fillId="0" borderId="0" xfId="1"/>
    <xf numFmtId="0" fontId="48" fillId="0" borderId="0" xfId="53" applyFont="1" applyAlignment="1">
      <alignment horizontal="right"/>
    </xf>
    <xf numFmtId="172" fontId="5" fillId="0" borderId="0" xfId="1" applyNumberFormat="1"/>
    <xf numFmtId="0" fontId="63" fillId="0" borderId="0" xfId="1" applyFont="1"/>
    <xf numFmtId="0" fontId="39" fillId="0" borderId="4" xfId="0" applyFont="1" applyBorder="1" applyAlignment="1"/>
    <xf numFmtId="0" fontId="48" fillId="0" borderId="4" xfId="53" applyFont="1" applyBorder="1" applyAlignment="1"/>
    <xf numFmtId="0" fontId="35" fillId="0" borderId="4" xfId="0" applyFont="1" applyBorder="1" applyAlignment="1">
      <alignment wrapText="1"/>
    </xf>
    <xf numFmtId="0" fontId="30" fillId="0" borderId="10" xfId="0" applyFont="1" applyBorder="1" applyAlignment="1">
      <alignment horizontal="center"/>
    </xf>
    <xf numFmtId="0" fontId="35" fillId="2" borderId="4" xfId="0" applyFont="1" applyFill="1" applyBorder="1" applyAlignment="1">
      <alignment wrapText="1"/>
    </xf>
    <xf numFmtId="0" fontId="48" fillId="2" borderId="32" xfId="53" applyFont="1" applyFill="1" applyBorder="1" applyAlignment="1">
      <alignment horizontal="center"/>
    </xf>
    <xf numFmtId="0" fontId="12" fillId="2" borderId="4" xfId="0" applyFont="1" applyFill="1" applyBorder="1" applyAlignment="1">
      <alignment wrapText="1"/>
    </xf>
    <xf numFmtId="49" fontId="7" fillId="0" borderId="4" xfId="0" applyNumberFormat="1" applyFont="1" applyBorder="1" applyAlignment="1">
      <alignment horizontal="left" vertical="center" wrapText="1"/>
    </xf>
    <xf numFmtId="0" fontId="40" fillId="2" borderId="4" xfId="0" applyFont="1" applyFill="1" applyBorder="1" applyAlignment="1">
      <alignment wrapText="1"/>
    </xf>
    <xf numFmtId="0" fontId="12" fillId="2" borderId="4" xfId="0" applyFont="1" applyFill="1" applyBorder="1" applyAlignment="1">
      <alignment vertical="top" wrapText="1"/>
    </xf>
    <xf numFmtId="49" fontId="7" fillId="0" borderId="31" xfId="0" applyNumberFormat="1" applyFont="1" applyBorder="1" applyAlignment="1">
      <alignment horizontal="left" vertical="center" wrapText="1"/>
    </xf>
    <xf numFmtId="170" fontId="7" fillId="0" borderId="4" xfId="0" applyNumberFormat="1" applyFont="1" applyBorder="1" applyAlignment="1">
      <alignment horizontal="left" vertical="center" wrapText="1"/>
    </xf>
    <xf numFmtId="0" fontId="25" fillId="0" borderId="0" xfId="46" applyFont="1" applyFill="1" applyAlignment="1">
      <alignment horizontal="center"/>
    </xf>
    <xf numFmtId="0" fontId="7" fillId="0" borderId="4" xfId="45" applyFont="1" applyBorder="1" applyAlignment="1">
      <alignment vertical="top" wrapText="1"/>
    </xf>
    <xf numFmtId="4" fontId="7" fillId="2" borderId="5" xfId="1" applyNumberFormat="1" applyFont="1" applyFill="1" applyBorder="1"/>
    <xf numFmtId="0" fontId="12" fillId="0" borderId="3" xfId="23" applyFont="1" applyBorder="1"/>
    <xf numFmtId="0" fontId="12" fillId="0" borderId="3" xfId="23" applyFont="1" applyBorder="1" applyAlignment="1">
      <alignment wrapText="1"/>
    </xf>
    <xf numFmtId="0" fontId="12" fillId="0" borderId="3" xfId="54" applyFont="1" applyBorder="1" applyAlignment="1">
      <alignment wrapText="1"/>
    </xf>
    <xf numFmtId="0" fontId="12" fillId="0" borderId="7" xfId="54" applyFont="1" applyBorder="1"/>
    <xf numFmtId="164" fontId="7" fillId="2" borderId="33" xfId="1" applyNumberFormat="1" applyFont="1" applyFill="1" applyBorder="1"/>
    <xf numFmtId="0" fontId="7" fillId="2" borderId="26" xfId="1" applyFont="1" applyFill="1" applyBorder="1" applyAlignment="1">
      <alignment wrapText="1"/>
    </xf>
    <xf numFmtId="165" fontId="11" fillId="0" borderId="4" xfId="1" applyNumberFormat="1" applyFont="1" applyFill="1" applyBorder="1" applyAlignment="1">
      <alignment horizontal="center"/>
    </xf>
    <xf numFmtId="49" fontId="11" fillId="0" borderId="4" xfId="1" applyNumberFormat="1" applyFont="1" applyFill="1" applyBorder="1" applyAlignment="1">
      <alignment horizontal="center"/>
    </xf>
    <xf numFmtId="164" fontId="8" fillId="0" borderId="29" xfId="1" applyNumberFormat="1" applyFont="1" applyBorder="1"/>
    <xf numFmtId="4" fontId="8" fillId="2" borderId="4" xfId="1" applyNumberFormat="1" applyFont="1" applyFill="1" applyBorder="1" applyAlignment="1">
      <alignment horizontal="center"/>
    </xf>
    <xf numFmtId="0" fontId="8" fillId="0" borderId="3" xfId="1" applyFont="1" applyFill="1" applyBorder="1" applyAlignment="1">
      <alignment wrapText="1"/>
    </xf>
    <xf numFmtId="4" fontId="36" fillId="0" borderId="0" xfId="1" applyNumberFormat="1" applyFont="1"/>
    <xf numFmtId="0" fontId="7" fillId="0" borderId="13" xfId="1" applyFont="1" applyFill="1" applyBorder="1" applyAlignment="1">
      <alignment wrapText="1"/>
    </xf>
    <xf numFmtId="165" fontId="7" fillId="0" borderId="14" xfId="1" applyNumberFormat="1" applyFont="1" applyFill="1" applyBorder="1" applyAlignment="1">
      <alignment horizontal="center"/>
    </xf>
    <xf numFmtId="49" fontId="7" fillId="0" borderId="14" xfId="1" applyNumberFormat="1" applyFont="1" applyFill="1" applyBorder="1" applyAlignment="1">
      <alignment horizontal="center"/>
    </xf>
    <xf numFmtId="4" fontId="7" fillId="2" borderId="4" xfId="1" applyNumberFormat="1" applyFont="1" applyFill="1" applyBorder="1"/>
    <xf numFmtId="0" fontId="12" fillId="0" borderId="3" xfId="55" applyFont="1" applyFill="1" applyBorder="1" applyAlignment="1">
      <alignment wrapText="1"/>
    </xf>
    <xf numFmtId="164" fontId="7" fillId="0" borderId="4" xfId="1" applyNumberFormat="1" applyFont="1" applyFill="1" applyBorder="1"/>
    <xf numFmtId="0" fontId="12" fillId="0" borderId="3" xfId="54" applyFont="1" applyBorder="1" applyAlignment="1">
      <alignment horizontal="left"/>
    </xf>
    <xf numFmtId="0" fontId="12" fillId="0" borderId="3" xfId="54" applyFont="1" applyBorder="1" applyAlignment="1">
      <alignment horizontal="justify"/>
    </xf>
    <xf numFmtId="0" fontId="12" fillId="0" borderId="7" xfId="54" applyFont="1" applyBorder="1" applyAlignment="1">
      <alignment horizontal="left"/>
    </xf>
    <xf numFmtId="0" fontId="12" fillId="0" borderId="4" xfId="54" applyFont="1" applyBorder="1" applyAlignment="1">
      <alignment wrapText="1"/>
    </xf>
    <xf numFmtId="0" fontId="17" fillId="0" borderId="4" xfId="1" applyFont="1" applyFill="1" applyBorder="1" applyAlignment="1">
      <alignment horizontal="center"/>
    </xf>
    <xf numFmtId="164" fontId="8" fillId="2" borderId="5" xfId="2" applyNumberFormat="1" applyFont="1" applyFill="1" applyBorder="1" applyAlignment="1">
      <alignment horizontal="right" wrapText="1"/>
    </xf>
    <xf numFmtId="0" fontId="8" fillId="0" borderId="4" xfId="1" applyFont="1" applyFill="1" applyBorder="1" applyAlignment="1">
      <alignment horizontal="center"/>
    </xf>
    <xf numFmtId="164" fontId="8" fillId="2" borderId="5" xfId="3" applyNumberFormat="1" applyFont="1" applyFill="1" applyBorder="1" applyAlignment="1">
      <alignment horizontal="right" wrapText="1"/>
    </xf>
    <xf numFmtId="49" fontId="7" fillId="0" borderId="4" xfId="54" applyNumberFormat="1" applyFont="1" applyBorder="1" applyAlignment="1">
      <alignment horizontal="center" vertical="center" wrapText="1"/>
    </xf>
    <xf numFmtId="0" fontId="22" fillId="0" borderId="0" xfId="45" applyFont="1"/>
    <xf numFmtId="0" fontId="0" fillId="0" borderId="0" xfId="0" applyFont="1"/>
    <xf numFmtId="0" fontId="7" fillId="0" borderId="6" xfId="1" applyFont="1" applyBorder="1" applyAlignment="1">
      <alignment wrapText="1"/>
    </xf>
    <xf numFmtId="164" fontId="5" fillId="2" borderId="0" xfId="1" applyNumberFormat="1" applyFont="1" applyFill="1"/>
    <xf numFmtId="164" fontId="9" fillId="2" borderId="0" xfId="1" applyNumberFormat="1" applyFont="1" applyFill="1"/>
    <xf numFmtId="164" fontId="31" fillId="2" borderId="0" xfId="1" applyNumberFormat="1" applyFont="1" applyFill="1" applyBorder="1"/>
    <xf numFmtId="4" fontId="5" fillId="0" borderId="0" xfId="1" applyNumberFormat="1" applyFont="1" applyBorder="1"/>
    <xf numFmtId="164" fontId="26" fillId="0" borderId="4" xfId="45" applyNumberFormat="1" applyFont="1" applyFill="1" applyBorder="1" applyAlignment="1">
      <alignment horizontal="right" vertical="top" wrapText="1"/>
    </xf>
    <xf numFmtId="164" fontId="26" fillId="0" borderId="14" xfId="45" applyNumberFormat="1" applyFont="1" applyFill="1" applyBorder="1" applyAlignment="1">
      <alignment horizontal="right" vertical="top" wrapText="1"/>
    </xf>
    <xf numFmtId="0" fontId="30" fillId="2" borderId="4" xfId="46" applyFont="1" applyFill="1" applyBorder="1" applyAlignment="1">
      <alignment horizontal="center" vertical="center" wrapText="1"/>
    </xf>
    <xf numFmtId="49" fontId="58" fillId="2" borderId="4" xfId="0" applyNumberFormat="1" applyFont="1" applyFill="1" applyBorder="1" applyAlignment="1">
      <alignment horizontal="left" vertical="center" wrapText="1"/>
    </xf>
    <xf numFmtId="49" fontId="58" fillId="2" borderId="4" xfId="0" applyNumberFormat="1" applyFont="1" applyFill="1" applyBorder="1" applyAlignment="1">
      <alignment horizontal="left" wrapText="1"/>
    </xf>
    <xf numFmtId="49" fontId="6" fillId="2" borderId="4" xfId="0" applyNumberFormat="1" applyFont="1" applyFill="1" applyBorder="1" applyAlignment="1">
      <alignment wrapText="1"/>
    </xf>
    <xf numFmtId="170" fontId="65" fillId="2" borderId="31" xfId="0" applyNumberFormat="1" applyFont="1" applyFill="1" applyBorder="1" applyAlignment="1">
      <alignment horizontal="left" vertical="center" wrapText="1"/>
    </xf>
    <xf numFmtId="49" fontId="31" fillId="2" borderId="4" xfId="0" applyNumberFormat="1" applyFont="1" applyFill="1" applyBorder="1" applyAlignment="1">
      <alignment wrapText="1"/>
    </xf>
    <xf numFmtId="49" fontId="6" fillId="2" borderId="4" xfId="0" applyNumberFormat="1" applyFont="1" applyFill="1" applyBorder="1" applyAlignment="1">
      <alignment vertical="top" wrapText="1"/>
    </xf>
    <xf numFmtId="170" fontId="58" fillId="2" borderId="4" xfId="0" applyNumberFormat="1" applyFont="1" applyFill="1" applyBorder="1" applyAlignment="1">
      <alignment horizontal="left" wrapText="1"/>
    </xf>
    <xf numFmtId="49" fontId="58" fillId="2" borderId="4" xfId="0" applyNumberFormat="1" applyFont="1" applyFill="1" applyBorder="1" applyAlignment="1">
      <alignment vertical="center" wrapText="1"/>
    </xf>
    <xf numFmtId="49" fontId="31" fillId="2" borderId="4" xfId="0" applyNumberFormat="1" applyFont="1" applyFill="1" applyBorder="1" applyAlignment="1">
      <alignment vertical="top" wrapText="1"/>
    </xf>
    <xf numFmtId="49" fontId="31" fillId="2" borderId="4" xfId="0" applyNumberFormat="1" applyFont="1" applyFill="1" applyBorder="1" applyAlignment="1">
      <alignment vertical="center" wrapText="1"/>
    </xf>
    <xf numFmtId="49" fontId="8" fillId="2" borderId="4"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164" fontId="53" fillId="2" borderId="20" xfId="53" applyNumberFormat="1" applyFont="1" applyFill="1" applyBorder="1" applyAlignment="1">
      <alignment horizontal="center"/>
    </xf>
    <xf numFmtId="0" fontId="40" fillId="2" borderId="12" xfId="0" applyFont="1" applyFill="1" applyBorder="1" applyAlignment="1">
      <alignment horizontal="center" vertical="center" wrapText="1"/>
    </xf>
    <xf numFmtId="49" fontId="65" fillId="0" borderId="4" xfId="0" applyNumberFormat="1" applyFont="1" applyBorder="1" applyAlignment="1">
      <alignment horizontal="left" vertical="center" wrapText="1"/>
    </xf>
    <xf numFmtId="0" fontId="59" fillId="2" borderId="4" xfId="0" applyFont="1" applyFill="1" applyBorder="1" applyAlignment="1">
      <alignment horizontal="center"/>
    </xf>
    <xf numFmtId="170" fontId="65" fillId="2" borderId="4" xfId="0" applyNumberFormat="1" applyFont="1" applyFill="1" applyBorder="1" applyAlignment="1">
      <alignment horizontal="left" vertical="center" wrapText="1"/>
    </xf>
    <xf numFmtId="49" fontId="58" fillId="2" borderId="31" xfId="0" applyNumberFormat="1" applyFont="1" applyFill="1" applyBorder="1" applyAlignment="1">
      <alignment horizontal="left" vertical="center" wrapText="1"/>
    </xf>
    <xf numFmtId="0" fontId="66" fillId="2" borderId="4" xfId="0" applyFont="1" applyFill="1" applyBorder="1" applyAlignment="1">
      <alignment wrapText="1"/>
    </xf>
    <xf numFmtId="49" fontId="66" fillId="2" borderId="4" xfId="0" applyNumberFormat="1" applyFont="1" applyFill="1" applyBorder="1" applyAlignment="1">
      <alignment wrapText="1"/>
    </xf>
    <xf numFmtId="49" fontId="58" fillId="0" borderId="4" xfId="0" applyNumberFormat="1" applyFont="1" applyBorder="1" applyAlignment="1">
      <alignment horizontal="left" vertical="center" wrapText="1"/>
    </xf>
    <xf numFmtId="0" fontId="6" fillId="0" borderId="0" xfId="1" applyFont="1" applyAlignment="1">
      <alignment vertical="top" wrapText="1"/>
    </xf>
    <xf numFmtId="0" fontId="6" fillId="2" borderId="4" xfId="1" applyFont="1" applyFill="1" applyBorder="1" applyAlignment="1">
      <alignment horizontal="center" vertical="top" wrapText="1"/>
    </xf>
    <xf numFmtId="0" fontId="67" fillId="0" borderId="0" xfId="1" applyFont="1" applyAlignment="1">
      <alignment horizontal="center" vertical="top" wrapText="1"/>
    </xf>
    <xf numFmtId="0" fontId="6" fillId="0" borderId="0" xfId="1" applyFont="1" applyAlignment="1">
      <alignment horizontal="center"/>
    </xf>
    <xf numFmtId="164" fontId="6" fillId="0" borderId="0" xfId="1" applyNumberFormat="1" applyFont="1" applyAlignment="1">
      <alignment horizontal="center"/>
    </xf>
    <xf numFmtId="0" fontId="6" fillId="0" borderId="0" xfId="1" applyFont="1" applyAlignment="1">
      <alignment horizontal="left"/>
    </xf>
    <xf numFmtId="0" fontId="6" fillId="0" borderId="0" xfId="1" applyFont="1" applyFill="1" applyAlignment="1">
      <alignment horizontal="center"/>
    </xf>
    <xf numFmtId="0" fontId="25" fillId="0" borderId="0" xfId="48" applyFont="1" applyAlignment="1">
      <alignment horizontal="center" vertical="center" wrapText="1"/>
    </xf>
    <xf numFmtId="0" fontId="29" fillId="0" borderId="0" xfId="46" applyFont="1" applyAlignment="1">
      <alignment horizontal="center" vertical="center" wrapText="1"/>
    </xf>
    <xf numFmtId="0" fontId="25" fillId="0" borderId="0" xfId="46" applyFont="1" applyAlignment="1">
      <alignment horizontal="center"/>
    </xf>
    <xf numFmtId="0" fontId="25" fillId="0" borderId="0" xfId="46" applyFont="1" applyFill="1" applyAlignment="1">
      <alignment horizontal="center"/>
    </xf>
    <xf numFmtId="0" fontId="25" fillId="0" borderId="0" xfId="45" applyFont="1" applyAlignment="1">
      <alignment horizontal="center" wrapText="1"/>
    </xf>
    <xf numFmtId="0" fontId="25" fillId="0" borderId="0" xfId="45" applyFont="1" applyBorder="1" applyAlignment="1">
      <alignment horizontal="center" vertical="top"/>
    </xf>
    <xf numFmtId="0" fontId="22" fillId="0" borderId="24" xfId="45" applyBorder="1" applyAlignment="1">
      <alignment horizontal="center" vertical="center" wrapText="1"/>
    </xf>
    <xf numFmtId="0" fontId="22" fillId="0" borderId="0" xfId="45" applyAlignment="1">
      <alignment horizontal="center" vertical="center" wrapText="1"/>
    </xf>
    <xf numFmtId="0" fontId="7" fillId="0" borderId="2" xfId="45" applyFont="1" applyBorder="1" applyAlignment="1">
      <alignment horizontal="center" vertical="top" wrapText="1"/>
    </xf>
    <xf numFmtId="0" fontId="7" fillId="0" borderId="4" xfId="45" applyFont="1" applyBorder="1" applyAlignment="1">
      <alignment horizontal="center" vertical="top" wrapText="1"/>
    </xf>
    <xf numFmtId="0" fontId="7" fillId="0" borderId="6" xfId="45" applyFont="1" applyBorder="1" applyAlignment="1">
      <alignment vertical="top" wrapText="1"/>
    </xf>
    <xf numFmtId="168" fontId="7" fillId="0" borderId="0" xfId="45" applyNumberFormat="1" applyFont="1" applyBorder="1" applyAlignment="1">
      <alignment horizontal="center" vertical="top"/>
    </xf>
    <xf numFmtId="168" fontId="7" fillId="0" borderId="1" xfId="45" applyNumberFormat="1" applyFont="1" applyBorder="1" applyAlignment="1">
      <alignment horizontal="center" vertical="top" wrapText="1"/>
    </xf>
    <xf numFmtId="168" fontId="23" fillId="0" borderId="3" xfId="45" applyNumberFormat="1" applyFont="1" applyBorder="1" applyAlignment="1">
      <alignment horizontal="center" vertical="top" wrapText="1"/>
    </xf>
    <xf numFmtId="0" fontId="7" fillId="0" borderId="23" xfId="45" applyFont="1" applyBorder="1" applyAlignment="1">
      <alignment horizontal="center" vertical="center" wrapText="1"/>
    </xf>
    <xf numFmtId="0" fontId="6" fillId="0" borderId="16" xfId="46" applyFont="1" applyBorder="1" applyAlignment="1">
      <alignment horizontal="center" vertical="center" wrapText="1"/>
    </xf>
    <xf numFmtId="0" fontId="7" fillId="0" borderId="2" xfId="45" applyFont="1" applyBorder="1" applyAlignment="1">
      <alignment vertical="top" wrapText="1"/>
    </xf>
    <xf numFmtId="0" fontId="7" fillId="0" borderId="4" xfId="45" applyFont="1" applyBorder="1" applyAlignment="1">
      <alignment vertical="top" wrapText="1"/>
    </xf>
    <xf numFmtId="0" fontId="7" fillId="0" borderId="16" xfId="45" applyFont="1" applyBorder="1" applyAlignment="1">
      <alignment horizontal="center" vertical="center" wrapText="1"/>
    </xf>
    <xf numFmtId="0" fontId="12" fillId="0" borderId="0" xfId="0" applyFont="1" applyAlignment="1">
      <alignment horizontal="center" wrapText="1"/>
    </xf>
    <xf numFmtId="0" fontId="25" fillId="0" borderId="0" xfId="46" applyFont="1" applyAlignment="1">
      <alignment horizontal="center" wrapText="1"/>
    </xf>
    <xf numFmtId="0" fontId="30" fillId="0" borderId="0" xfId="46" applyFont="1" applyAlignment="1">
      <alignment horizontal="center" wrapText="1"/>
    </xf>
    <xf numFmtId="164" fontId="7" fillId="2" borderId="0" xfId="1" applyNumberFormat="1" applyFont="1" applyFill="1" applyAlignment="1">
      <alignment horizontal="center"/>
    </xf>
    <xf numFmtId="0" fontId="26" fillId="0" borderId="0" xfId="1" applyFont="1" applyFill="1" applyAlignment="1">
      <alignment horizontal="center"/>
    </xf>
    <xf numFmtId="0" fontId="26" fillId="2" borderId="0" xfId="1" applyFont="1" applyFill="1" applyAlignment="1">
      <alignment horizontal="center" wrapText="1"/>
    </xf>
    <xf numFmtId="0" fontId="7" fillId="0" borderId="0" xfId="1" applyFont="1" applyFill="1" applyAlignment="1">
      <alignment horizontal="center"/>
    </xf>
    <xf numFmtId="164" fontId="7" fillId="0" borderId="0" xfId="1" applyNumberFormat="1" applyFont="1" applyFill="1" applyAlignment="1">
      <alignment horizontal="center"/>
    </xf>
    <xf numFmtId="0" fontId="43" fillId="2" borderId="0" xfId="53" applyFont="1" applyFill="1" applyAlignment="1">
      <alignment horizontal="center" wrapText="1"/>
    </xf>
    <xf numFmtId="0" fontId="15" fillId="2" borderId="0" xfId="19" applyFill="1" applyAlignment="1">
      <alignment horizontal="center" wrapText="1"/>
    </xf>
    <xf numFmtId="0" fontId="42" fillId="0" borderId="0" xfId="0" applyFont="1" applyAlignment="1">
      <alignment horizontal="center"/>
    </xf>
  </cellXfs>
  <cellStyles count="56">
    <cellStyle name="Normal_TMP_2" xfId="6"/>
    <cellStyle name="Обычный" xfId="0" builtinId="0"/>
    <cellStyle name="Обычный 10" xfId="7"/>
    <cellStyle name="Обычный 11" xfId="8"/>
    <cellStyle name="Обычный 12" xfId="9"/>
    <cellStyle name="Обычный 12 2" xfId="10"/>
    <cellStyle name="Обычный 13" xfId="11"/>
    <cellStyle name="Обычный 14" xfId="12"/>
    <cellStyle name="Обычный 14 2" xfId="49"/>
    <cellStyle name="Обычный 15" xfId="13"/>
    <cellStyle name="Обычный 16" xfId="14"/>
    <cellStyle name="Обычный 17" xfId="15"/>
    <cellStyle name="Обычный 18" xfId="16"/>
    <cellStyle name="Обычный 19" xfId="17"/>
    <cellStyle name="Обычный 2" xfId="4"/>
    <cellStyle name="Обычный 2 2" xfId="3"/>
    <cellStyle name="Обычный 2 2 2" xfId="18"/>
    <cellStyle name="Обычный 2 3" xfId="19"/>
    <cellStyle name="Обычный 2 3 2" xfId="20"/>
    <cellStyle name="Обычный 2 4" xfId="1"/>
    <cellStyle name="Обычный 2 5" xfId="50"/>
    <cellStyle name="Обычный 2 6 2" xfId="55"/>
    <cellStyle name="Обычный 20" xfId="21"/>
    <cellStyle name="Обычный 21" xfId="22"/>
    <cellStyle name="Обычный 22" xfId="46"/>
    <cellStyle name="Обычный 23" xfId="52"/>
    <cellStyle name="Обычный 3" xfId="23"/>
    <cellStyle name="Обычный 3 2" xfId="24"/>
    <cellStyle name="Обычный 3 3" xfId="54"/>
    <cellStyle name="Обычный 4" xfId="25"/>
    <cellStyle name="Обычный 4 2" xfId="26"/>
    <cellStyle name="Обычный 4 3" xfId="51"/>
    <cellStyle name="Обычный 5" xfId="27"/>
    <cellStyle name="Обычный 6" xfId="28"/>
    <cellStyle name="Обычный 7" xfId="29"/>
    <cellStyle name="Обычный 7 2" xfId="30"/>
    <cellStyle name="Обычный 8" xfId="31"/>
    <cellStyle name="Обычный 9" xfId="32"/>
    <cellStyle name="Обычный_10-15,73,78" xfId="2"/>
    <cellStyle name="Обычный_2007 год 45020 - Волосовский район Форма 42803g" xfId="48"/>
    <cellStyle name="Обычный_Июнь 2007 года 45020 - Волосовский район Форма 42802" xfId="45"/>
    <cellStyle name="Обычный_по функциональной классификации 2" xfId="5"/>
    <cellStyle name="Обычный_ПРИЛОЖЕНИЯ 9,10,11,12" xfId="53"/>
    <cellStyle name="Процентный 10" xfId="47"/>
    <cellStyle name="Процентный 2" xfId="33"/>
    <cellStyle name="Процентный 2 2" xfId="34"/>
    <cellStyle name="Процентный 3" xfId="35"/>
    <cellStyle name="Процентный 4" xfId="36"/>
    <cellStyle name="Процентный 5" xfId="37"/>
    <cellStyle name="Процентный 6" xfId="38"/>
    <cellStyle name="Процентный 7" xfId="39"/>
    <cellStyle name="Процентный 7 2" xfId="40"/>
    <cellStyle name="Процентный 8" xfId="41"/>
    <cellStyle name="Процентный 9" xfId="42"/>
    <cellStyle name="Стиль 1" xfId="43"/>
    <cellStyle name="Финансовый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23"/>
  <sheetViews>
    <sheetView view="pageBreakPreview" zoomScale="90" zoomScaleNormal="100" zoomScaleSheetLayoutView="90" workbookViewId="0">
      <selection activeCell="A8" sqref="A8:F11"/>
    </sheetView>
  </sheetViews>
  <sheetFormatPr defaultColWidth="6.85546875" defaultRowHeight="12.75" x14ac:dyDescent="0.2"/>
  <cols>
    <col min="1" max="1" width="77.85546875" style="4" customWidth="1"/>
    <col min="2" max="2" width="9" style="4" customWidth="1"/>
    <col min="3" max="3" width="9.28515625" style="132" customWidth="1"/>
    <col min="4" max="4" width="8.28515625" style="132" customWidth="1"/>
    <col min="5" max="5" width="10.7109375" style="215" customWidth="1"/>
    <col min="6" max="6" width="5.85546875" style="215" customWidth="1"/>
    <col min="7" max="7" width="18.42578125" style="131" customWidth="1"/>
    <col min="8" max="8" width="15.7109375" style="3" customWidth="1"/>
    <col min="9" max="9" width="19" style="3" customWidth="1"/>
    <col min="10" max="10" width="9.85546875" style="3" customWidth="1"/>
    <col min="11" max="256" width="6.85546875" style="3"/>
    <col min="257" max="257" width="67" style="3" customWidth="1"/>
    <col min="258" max="258" width="9" style="3" customWidth="1"/>
    <col min="259" max="259" width="9.28515625" style="3" customWidth="1"/>
    <col min="260" max="260" width="8.28515625" style="3" customWidth="1"/>
    <col min="261" max="261" width="10.7109375" style="3" customWidth="1"/>
    <col min="262" max="262" width="5.85546875" style="3" customWidth="1"/>
    <col min="263" max="263" width="18.42578125" style="3" customWidth="1"/>
    <col min="264" max="264" width="15.7109375" style="3" customWidth="1"/>
    <col min="265" max="265" width="19" style="3" customWidth="1"/>
    <col min="266" max="266" width="9.85546875" style="3" customWidth="1"/>
    <col min="267" max="512" width="6.85546875" style="3"/>
    <col min="513" max="513" width="67" style="3" customWidth="1"/>
    <col min="514" max="514" width="9" style="3" customWidth="1"/>
    <col min="515" max="515" width="9.28515625" style="3" customWidth="1"/>
    <col min="516" max="516" width="8.28515625" style="3" customWidth="1"/>
    <col min="517" max="517" width="10.7109375" style="3" customWidth="1"/>
    <col min="518" max="518" width="5.85546875" style="3" customWidth="1"/>
    <col min="519" max="519" width="18.42578125" style="3" customWidth="1"/>
    <col min="520" max="520" width="15.7109375" style="3" customWidth="1"/>
    <col min="521" max="521" width="19" style="3" customWidth="1"/>
    <col min="522" max="522" width="9.85546875" style="3" customWidth="1"/>
    <col min="523" max="768" width="6.85546875" style="3"/>
    <col min="769" max="769" width="67" style="3" customWidth="1"/>
    <col min="770" max="770" width="9" style="3" customWidth="1"/>
    <col min="771" max="771" width="9.28515625" style="3" customWidth="1"/>
    <col min="772" max="772" width="8.28515625" style="3" customWidth="1"/>
    <col min="773" max="773" width="10.7109375" style="3" customWidth="1"/>
    <col min="774" max="774" width="5.85546875" style="3" customWidth="1"/>
    <col min="775" max="775" width="18.42578125" style="3" customWidth="1"/>
    <col min="776" max="776" width="15.7109375" style="3" customWidth="1"/>
    <col min="777" max="777" width="19" style="3" customWidth="1"/>
    <col min="778" max="778" width="9.85546875" style="3" customWidth="1"/>
    <col min="779" max="1024" width="6.85546875" style="3"/>
    <col min="1025" max="1025" width="67" style="3" customWidth="1"/>
    <col min="1026" max="1026" width="9" style="3" customWidth="1"/>
    <col min="1027" max="1027" width="9.28515625" style="3" customWidth="1"/>
    <col min="1028" max="1028" width="8.28515625" style="3" customWidth="1"/>
    <col min="1029" max="1029" width="10.7109375" style="3" customWidth="1"/>
    <col min="1030" max="1030" width="5.85546875" style="3" customWidth="1"/>
    <col min="1031" max="1031" width="18.42578125" style="3" customWidth="1"/>
    <col min="1032" max="1032" width="15.7109375" style="3" customWidth="1"/>
    <col min="1033" max="1033" width="19" style="3" customWidth="1"/>
    <col min="1034" max="1034" width="9.85546875" style="3" customWidth="1"/>
    <col min="1035" max="1280" width="6.85546875" style="3"/>
    <col min="1281" max="1281" width="67" style="3" customWidth="1"/>
    <col min="1282" max="1282" width="9" style="3" customWidth="1"/>
    <col min="1283" max="1283" width="9.28515625" style="3" customWidth="1"/>
    <col min="1284" max="1284" width="8.28515625" style="3" customWidth="1"/>
    <col min="1285" max="1285" width="10.7109375" style="3" customWidth="1"/>
    <col min="1286" max="1286" width="5.85546875" style="3" customWidth="1"/>
    <col min="1287" max="1287" width="18.42578125" style="3" customWidth="1"/>
    <col min="1288" max="1288" width="15.7109375" style="3" customWidth="1"/>
    <col min="1289" max="1289" width="19" style="3" customWidth="1"/>
    <col min="1290" max="1290" width="9.85546875" style="3" customWidth="1"/>
    <col min="1291" max="1536" width="6.85546875" style="3"/>
    <col min="1537" max="1537" width="67" style="3" customWidth="1"/>
    <col min="1538" max="1538" width="9" style="3" customWidth="1"/>
    <col min="1539" max="1539" width="9.28515625" style="3" customWidth="1"/>
    <col min="1540" max="1540" width="8.28515625" style="3" customWidth="1"/>
    <col min="1541" max="1541" width="10.7109375" style="3" customWidth="1"/>
    <col min="1542" max="1542" width="5.85546875" style="3" customWidth="1"/>
    <col min="1543" max="1543" width="18.42578125" style="3" customWidth="1"/>
    <col min="1544" max="1544" width="15.7109375" style="3" customWidth="1"/>
    <col min="1545" max="1545" width="19" style="3" customWidth="1"/>
    <col min="1546" max="1546" width="9.85546875" style="3" customWidth="1"/>
    <col min="1547" max="1792" width="6.85546875" style="3"/>
    <col min="1793" max="1793" width="67" style="3" customWidth="1"/>
    <col min="1794" max="1794" width="9" style="3" customWidth="1"/>
    <col min="1795" max="1795" width="9.28515625" style="3" customWidth="1"/>
    <col min="1796" max="1796" width="8.28515625" style="3" customWidth="1"/>
    <col min="1797" max="1797" width="10.7109375" style="3" customWidth="1"/>
    <col min="1798" max="1798" width="5.85546875" style="3" customWidth="1"/>
    <col min="1799" max="1799" width="18.42578125" style="3" customWidth="1"/>
    <col min="1800" max="1800" width="15.7109375" style="3" customWidth="1"/>
    <col min="1801" max="1801" width="19" style="3" customWidth="1"/>
    <col min="1802" max="1802" width="9.85546875" style="3" customWidth="1"/>
    <col min="1803" max="2048" width="6.85546875" style="3"/>
    <col min="2049" max="2049" width="67" style="3" customWidth="1"/>
    <col min="2050" max="2050" width="9" style="3" customWidth="1"/>
    <col min="2051" max="2051" width="9.28515625" style="3" customWidth="1"/>
    <col min="2052" max="2052" width="8.28515625" style="3" customWidth="1"/>
    <col min="2053" max="2053" width="10.7109375" style="3" customWidth="1"/>
    <col min="2054" max="2054" width="5.85546875" style="3" customWidth="1"/>
    <col min="2055" max="2055" width="18.42578125" style="3" customWidth="1"/>
    <col min="2056" max="2056" width="15.7109375" style="3" customWidth="1"/>
    <col min="2057" max="2057" width="19" style="3" customWidth="1"/>
    <col min="2058" max="2058" width="9.85546875" style="3" customWidth="1"/>
    <col min="2059" max="2304" width="6.85546875" style="3"/>
    <col min="2305" max="2305" width="67" style="3" customWidth="1"/>
    <col min="2306" max="2306" width="9" style="3" customWidth="1"/>
    <col min="2307" max="2307" width="9.28515625" style="3" customWidth="1"/>
    <col min="2308" max="2308" width="8.28515625" style="3" customWidth="1"/>
    <col min="2309" max="2309" width="10.7109375" style="3" customWidth="1"/>
    <col min="2310" max="2310" width="5.85546875" style="3" customWidth="1"/>
    <col min="2311" max="2311" width="18.42578125" style="3" customWidth="1"/>
    <col min="2312" max="2312" width="15.7109375" style="3" customWidth="1"/>
    <col min="2313" max="2313" width="19" style="3" customWidth="1"/>
    <col min="2314" max="2314" width="9.85546875" style="3" customWidth="1"/>
    <col min="2315" max="2560" width="6.85546875" style="3"/>
    <col min="2561" max="2561" width="67" style="3" customWidth="1"/>
    <col min="2562" max="2562" width="9" style="3" customWidth="1"/>
    <col min="2563" max="2563" width="9.28515625" style="3" customWidth="1"/>
    <col min="2564" max="2564" width="8.28515625" style="3" customWidth="1"/>
    <col min="2565" max="2565" width="10.7109375" style="3" customWidth="1"/>
    <col min="2566" max="2566" width="5.85546875" style="3" customWidth="1"/>
    <col min="2567" max="2567" width="18.42578125" style="3" customWidth="1"/>
    <col min="2568" max="2568" width="15.7109375" style="3" customWidth="1"/>
    <col min="2569" max="2569" width="19" style="3" customWidth="1"/>
    <col min="2570" max="2570" width="9.85546875" style="3" customWidth="1"/>
    <col min="2571" max="2816" width="6.85546875" style="3"/>
    <col min="2817" max="2817" width="67" style="3" customWidth="1"/>
    <col min="2818" max="2818" width="9" style="3" customWidth="1"/>
    <col min="2819" max="2819" width="9.28515625" style="3" customWidth="1"/>
    <col min="2820" max="2820" width="8.28515625" style="3" customWidth="1"/>
    <col min="2821" max="2821" width="10.7109375" style="3" customWidth="1"/>
    <col min="2822" max="2822" width="5.85546875" style="3" customWidth="1"/>
    <col min="2823" max="2823" width="18.42578125" style="3" customWidth="1"/>
    <col min="2824" max="2824" width="15.7109375" style="3" customWidth="1"/>
    <col min="2825" max="2825" width="19" style="3" customWidth="1"/>
    <col min="2826" max="2826" width="9.85546875" style="3" customWidth="1"/>
    <col min="2827" max="3072" width="6.85546875" style="3"/>
    <col min="3073" max="3073" width="67" style="3" customWidth="1"/>
    <col min="3074" max="3074" width="9" style="3" customWidth="1"/>
    <col min="3075" max="3075" width="9.28515625" style="3" customWidth="1"/>
    <col min="3076" max="3076" width="8.28515625" style="3" customWidth="1"/>
    <col min="3077" max="3077" width="10.7109375" style="3" customWidth="1"/>
    <col min="3078" max="3078" width="5.85546875" style="3" customWidth="1"/>
    <col min="3079" max="3079" width="18.42578125" style="3" customWidth="1"/>
    <col min="3080" max="3080" width="15.7109375" style="3" customWidth="1"/>
    <col min="3081" max="3081" width="19" style="3" customWidth="1"/>
    <col min="3082" max="3082" width="9.85546875" style="3" customWidth="1"/>
    <col min="3083" max="3328" width="6.85546875" style="3"/>
    <col min="3329" max="3329" width="67" style="3" customWidth="1"/>
    <col min="3330" max="3330" width="9" style="3" customWidth="1"/>
    <col min="3331" max="3331" width="9.28515625" style="3" customWidth="1"/>
    <col min="3332" max="3332" width="8.28515625" style="3" customWidth="1"/>
    <col min="3333" max="3333" width="10.7109375" style="3" customWidth="1"/>
    <col min="3334" max="3334" width="5.85546875" style="3" customWidth="1"/>
    <col min="3335" max="3335" width="18.42578125" style="3" customWidth="1"/>
    <col min="3336" max="3336" width="15.7109375" style="3" customWidth="1"/>
    <col min="3337" max="3337" width="19" style="3" customWidth="1"/>
    <col min="3338" max="3338" width="9.85546875" style="3" customWidth="1"/>
    <col min="3339" max="3584" width="6.85546875" style="3"/>
    <col min="3585" max="3585" width="67" style="3" customWidth="1"/>
    <col min="3586" max="3586" width="9" style="3" customWidth="1"/>
    <col min="3587" max="3587" width="9.28515625" style="3" customWidth="1"/>
    <col min="3588" max="3588" width="8.28515625" style="3" customWidth="1"/>
    <col min="3589" max="3589" width="10.7109375" style="3" customWidth="1"/>
    <col min="3590" max="3590" width="5.85546875" style="3" customWidth="1"/>
    <col min="3591" max="3591" width="18.42578125" style="3" customWidth="1"/>
    <col min="3592" max="3592" width="15.7109375" style="3" customWidth="1"/>
    <col min="3593" max="3593" width="19" style="3" customWidth="1"/>
    <col min="3594" max="3594" width="9.85546875" style="3" customWidth="1"/>
    <col min="3595" max="3840" width="6.85546875" style="3"/>
    <col min="3841" max="3841" width="67" style="3" customWidth="1"/>
    <col min="3842" max="3842" width="9" style="3" customWidth="1"/>
    <col min="3843" max="3843" width="9.28515625" style="3" customWidth="1"/>
    <col min="3844" max="3844" width="8.28515625" style="3" customWidth="1"/>
    <col min="3845" max="3845" width="10.7109375" style="3" customWidth="1"/>
    <col min="3846" max="3846" width="5.85546875" style="3" customWidth="1"/>
    <col min="3847" max="3847" width="18.42578125" style="3" customWidth="1"/>
    <col min="3848" max="3848" width="15.7109375" style="3" customWidth="1"/>
    <col min="3849" max="3849" width="19" style="3" customWidth="1"/>
    <col min="3850" max="3850" width="9.85546875" style="3" customWidth="1"/>
    <col min="3851" max="4096" width="6.85546875" style="3"/>
    <col min="4097" max="4097" width="67" style="3" customWidth="1"/>
    <col min="4098" max="4098" width="9" style="3" customWidth="1"/>
    <col min="4099" max="4099" width="9.28515625" style="3" customWidth="1"/>
    <col min="4100" max="4100" width="8.28515625" style="3" customWidth="1"/>
    <col min="4101" max="4101" width="10.7109375" style="3" customWidth="1"/>
    <col min="4102" max="4102" width="5.85546875" style="3" customWidth="1"/>
    <col min="4103" max="4103" width="18.42578125" style="3" customWidth="1"/>
    <col min="4104" max="4104" width="15.7109375" style="3" customWidth="1"/>
    <col min="4105" max="4105" width="19" style="3" customWidth="1"/>
    <col min="4106" max="4106" width="9.85546875" style="3" customWidth="1"/>
    <col min="4107" max="4352" width="6.85546875" style="3"/>
    <col min="4353" max="4353" width="67" style="3" customWidth="1"/>
    <col min="4354" max="4354" width="9" style="3" customWidth="1"/>
    <col min="4355" max="4355" width="9.28515625" style="3" customWidth="1"/>
    <col min="4356" max="4356" width="8.28515625" style="3" customWidth="1"/>
    <col min="4357" max="4357" width="10.7109375" style="3" customWidth="1"/>
    <col min="4358" max="4358" width="5.85546875" style="3" customWidth="1"/>
    <col min="4359" max="4359" width="18.42578125" style="3" customWidth="1"/>
    <col min="4360" max="4360" width="15.7109375" style="3" customWidth="1"/>
    <col min="4361" max="4361" width="19" style="3" customWidth="1"/>
    <col min="4362" max="4362" width="9.85546875" style="3" customWidth="1"/>
    <col min="4363" max="4608" width="6.85546875" style="3"/>
    <col min="4609" max="4609" width="67" style="3" customWidth="1"/>
    <col min="4610" max="4610" width="9" style="3" customWidth="1"/>
    <col min="4611" max="4611" width="9.28515625" style="3" customWidth="1"/>
    <col min="4612" max="4612" width="8.28515625" style="3" customWidth="1"/>
    <col min="4613" max="4613" width="10.7109375" style="3" customWidth="1"/>
    <col min="4614" max="4614" width="5.85546875" style="3" customWidth="1"/>
    <col min="4615" max="4615" width="18.42578125" style="3" customWidth="1"/>
    <col min="4616" max="4616" width="15.7109375" style="3" customWidth="1"/>
    <col min="4617" max="4617" width="19" style="3" customWidth="1"/>
    <col min="4618" max="4618" width="9.85546875" style="3" customWidth="1"/>
    <col min="4619" max="4864" width="6.85546875" style="3"/>
    <col min="4865" max="4865" width="67" style="3" customWidth="1"/>
    <col min="4866" max="4866" width="9" style="3" customWidth="1"/>
    <col min="4867" max="4867" width="9.28515625" style="3" customWidth="1"/>
    <col min="4868" max="4868" width="8.28515625" style="3" customWidth="1"/>
    <col min="4869" max="4869" width="10.7109375" style="3" customWidth="1"/>
    <col min="4870" max="4870" width="5.85546875" style="3" customWidth="1"/>
    <col min="4871" max="4871" width="18.42578125" style="3" customWidth="1"/>
    <col min="4872" max="4872" width="15.7109375" style="3" customWidth="1"/>
    <col min="4873" max="4873" width="19" style="3" customWidth="1"/>
    <col min="4874" max="4874" width="9.85546875" style="3" customWidth="1"/>
    <col min="4875" max="5120" width="6.85546875" style="3"/>
    <col min="5121" max="5121" width="67" style="3" customWidth="1"/>
    <col min="5122" max="5122" width="9" style="3" customWidth="1"/>
    <col min="5123" max="5123" width="9.28515625" style="3" customWidth="1"/>
    <col min="5124" max="5124" width="8.28515625" style="3" customWidth="1"/>
    <col min="5125" max="5125" width="10.7109375" style="3" customWidth="1"/>
    <col min="5126" max="5126" width="5.85546875" style="3" customWidth="1"/>
    <col min="5127" max="5127" width="18.42578125" style="3" customWidth="1"/>
    <col min="5128" max="5128" width="15.7109375" style="3" customWidth="1"/>
    <col min="5129" max="5129" width="19" style="3" customWidth="1"/>
    <col min="5130" max="5130" width="9.85546875" style="3" customWidth="1"/>
    <col min="5131" max="5376" width="6.85546875" style="3"/>
    <col min="5377" max="5377" width="67" style="3" customWidth="1"/>
    <col min="5378" max="5378" width="9" style="3" customWidth="1"/>
    <col min="5379" max="5379" width="9.28515625" style="3" customWidth="1"/>
    <col min="5380" max="5380" width="8.28515625" style="3" customWidth="1"/>
    <col min="5381" max="5381" width="10.7109375" style="3" customWidth="1"/>
    <col min="5382" max="5382" width="5.85546875" style="3" customWidth="1"/>
    <col min="5383" max="5383" width="18.42578125" style="3" customWidth="1"/>
    <col min="5384" max="5384" width="15.7109375" style="3" customWidth="1"/>
    <col min="5385" max="5385" width="19" style="3" customWidth="1"/>
    <col min="5386" max="5386" width="9.85546875" style="3" customWidth="1"/>
    <col min="5387" max="5632" width="6.85546875" style="3"/>
    <col min="5633" max="5633" width="67" style="3" customWidth="1"/>
    <col min="5634" max="5634" width="9" style="3" customWidth="1"/>
    <col min="5635" max="5635" width="9.28515625" style="3" customWidth="1"/>
    <col min="5636" max="5636" width="8.28515625" style="3" customWidth="1"/>
    <col min="5637" max="5637" width="10.7109375" style="3" customWidth="1"/>
    <col min="5638" max="5638" width="5.85546875" style="3" customWidth="1"/>
    <col min="5639" max="5639" width="18.42578125" style="3" customWidth="1"/>
    <col min="5640" max="5640" width="15.7109375" style="3" customWidth="1"/>
    <col min="5641" max="5641" width="19" style="3" customWidth="1"/>
    <col min="5642" max="5642" width="9.85546875" style="3" customWidth="1"/>
    <col min="5643" max="5888" width="6.85546875" style="3"/>
    <col min="5889" max="5889" width="67" style="3" customWidth="1"/>
    <col min="5890" max="5890" width="9" style="3" customWidth="1"/>
    <col min="5891" max="5891" width="9.28515625" style="3" customWidth="1"/>
    <col min="5892" max="5892" width="8.28515625" style="3" customWidth="1"/>
    <col min="5893" max="5893" width="10.7109375" style="3" customWidth="1"/>
    <col min="5894" max="5894" width="5.85546875" style="3" customWidth="1"/>
    <col min="5895" max="5895" width="18.42578125" style="3" customWidth="1"/>
    <col min="5896" max="5896" width="15.7109375" style="3" customWidth="1"/>
    <col min="5897" max="5897" width="19" style="3" customWidth="1"/>
    <col min="5898" max="5898" width="9.85546875" style="3" customWidth="1"/>
    <col min="5899" max="6144" width="6.85546875" style="3"/>
    <col min="6145" max="6145" width="67" style="3" customWidth="1"/>
    <col min="6146" max="6146" width="9" style="3" customWidth="1"/>
    <col min="6147" max="6147" width="9.28515625" style="3" customWidth="1"/>
    <col min="6148" max="6148" width="8.28515625" style="3" customWidth="1"/>
    <col min="6149" max="6149" width="10.7109375" style="3" customWidth="1"/>
    <col min="6150" max="6150" width="5.85546875" style="3" customWidth="1"/>
    <col min="6151" max="6151" width="18.42578125" style="3" customWidth="1"/>
    <col min="6152" max="6152" width="15.7109375" style="3" customWidth="1"/>
    <col min="6153" max="6153" width="19" style="3" customWidth="1"/>
    <col min="6154" max="6154" width="9.85546875" style="3" customWidth="1"/>
    <col min="6155" max="6400" width="6.85546875" style="3"/>
    <col min="6401" max="6401" width="67" style="3" customWidth="1"/>
    <col min="6402" max="6402" width="9" style="3" customWidth="1"/>
    <col min="6403" max="6403" width="9.28515625" style="3" customWidth="1"/>
    <col min="6404" max="6404" width="8.28515625" style="3" customWidth="1"/>
    <col min="6405" max="6405" width="10.7109375" style="3" customWidth="1"/>
    <col min="6406" max="6406" width="5.85546875" style="3" customWidth="1"/>
    <col min="6407" max="6407" width="18.42578125" style="3" customWidth="1"/>
    <col min="6408" max="6408" width="15.7109375" style="3" customWidth="1"/>
    <col min="6409" max="6409" width="19" style="3" customWidth="1"/>
    <col min="6410" max="6410" width="9.85546875" style="3" customWidth="1"/>
    <col min="6411" max="6656" width="6.85546875" style="3"/>
    <col min="6657" max="6657" width="67" style="3" customWidth="1"/>
    <col min="6658" max="6658" width="9" style="3" customWidth="1"/>
    <col min="6659" max="6659" width="9.28515625" style="3" customWidth="1"/>
    <col min="6660" max="6660" width="8.28515625" style="3" customWidth="1"/>
    <col min="6661" max="6661" width="10.7109375" style="3" customWidth="1"/>
    <col min="6662" max="6662" width="5.85546875" style="3" customWidth="1"/>
    <col min="6663" max="6663" width="18.42578125" style="3" customWidth="1"/>
    <col min="6664" max="6664" width="15.7109375" style="3" customWidth="1"/>
    <col min="6665" max="6665" width="19" style="3" customWidth="1"/>
    <col min="6666" max="6666" width="9.85546875" style="3" customWidth="1"/>
    <col min="6667" max="6912" width="6.85546875" style="3"/>
    <col min="6913" max="6913" width="67" style="3" customWidth="1"/>
    <col min="6914" max="6914" width="9" style="3" customWidth="1"/>
    <col min="6915" max="6915" width="9.28515625" style="3" customWidth="1"/>
    <col min="6916" max="6916" width="8.28515625" style="3" customWidth="1"/>
    <col min="6917" max="6917" width="10.7109375" style="3" customWidth="1"/>
    <col min="6918" max="6918" width="5.85546875" style="3" customWidth="1"/>
    <col min="6919" max="6919" width="18.42578125" style="3" customWidth="1"/>
    <col min="6920" max="6920" width="15.7109375" style="3" customWidth="1"/>
    <col min="6921" max="6921" width="19" style="3" customWidth="1"/>
    <col min="6922" max="6922" width="9.85546875" style="3" customWidth="1"/>
    <col min="6923" max="7168" width="6.85546875" style="3"/>
    <col min="7169" max="7169" width="67" style="3" customWidth="1"/>
    <col min="7170" max="7170" width="9" style="3" customWidth="1"/>
    <col min="7171" max="7171" width="9.28515625" style="3" customWidth="1"/>
    <col min="7172" max="7172" width="8.28515625" style="3" customWidth="1"/>
    <col min="7173" max="7173" width="10.7109375" style="3" customWidth="1"/>
    <col min="7174" max="7174" width="5.85546875" style="3" customWidth="1"/>
    <col min="7175" max="7175" width="18.42578125" style="3" customWidth="1"/>
    <col min="7176" max="7176" width="15.7109375" style="3" customWidth="1"/>
    <col min="7177" max="7177" width="19" style="3" customWidth="1"/>
    <col min="7178" max="7178" width="9.85546875" style="3" customWidth="1"/>
    <col min="7179" max="7424" width="6.85546875" style="3"/>
    <col min="7425" max="7425" width="67" style="3" customWidth="1"/>
    <col min="7426" max="7426" width="9" style="3" customWidth="1"/>
    <col min="7427" max="7427" width="9.28515625" style="3" customWidth="1"/>
    <col min="7428" max="7428" width="8.28515625" style="3" customWidth="1"/>
    <col min="7429" max="7429" width="10.7109375" style="3" customWidth="1"/>
    <col min="7430" max="7430" width="5.85546875" style="3" customWidth="1"/>
    <col min="7431" max="7431" width="18.42578125" style="3" customWidth="1"/>
    <col min="7432" max="7432" width="15.7109375" style="3" customWidth="1"/>
    <col min="7433" max="7433" width="19" style="3" customWidth="1"/>
    <col min="7434" max="7434" width="9.85546875" style="3" customWidth="1"/>
    <col min="7435" max="7680" width="6.85546875" style="3"/>
    <col min="7681" max="7681" width="67" style="3" customWidth="1"/>
    <col min="7682" max="7682" width="9" style="3" customWidth="1"/>
    <col min="7683" max="7683" width="9.28515625" style="3" customWidth="1"/>
    <col min="7684" max="7684" width="8.28515625" style="3" customWidth="1"/>
    <col min="7685" max="7685" width="10.7109375" style="3" customWidth="1"/>
    <col min="7686" max="7686" width="5.85546875" style="3" customWidth="1"/>
    <col min="7687" max="7687" width="18.42578125" style="3" customWidth="1"/>
    <col min="7688" max="7688" width="15.7109375" style="3" customWidth="1"/>
    <col min="7689" max="7689" width="19" style="3" customWidth="1"/>
    <col min="7690" max="7690" width="9.85546875" style="3" customWidth="1"/>
    <col min="7691" max="7936" width="6.85546875" style="3"/>
    <col min="7937" max="7937" width="67" style="3" customWidth="1"/>
    <col min="7938" max="7938" width="9" style="3" customWidth="1"/>
    <col min="7939" max="7939" width="9.28515625" style="3" customWidth="1"/>
    <col min="7940" max="7940" width="8.28515625" style="3" customWidth="1"/>
    <col min="7941" max="7941" width="10.7109375" style="3" customWidth="1"/>
    <col min="7942" max="7942" width="5.85546875" style="3" customWidth="1"/>
    <col min="7943" max="7943" width="18.42578125" style="3" customWidth="1"/>
    <col min="7944" max="7944" width="15.7109375" style="3" customWidth="1"/>
    <col min="7945" max="7945" width="19" style="3" customWidth="1"/>
    <col min="7946" max="7946" width="9.85546875" style="3" customWidth="1"/>
    <col min="7947" max="8192" width="6.85546875" style="3"/>
    <col min="8193" max="8193" width="67" style="3" customWidth="1"/>
    <col min="8194" max="8194" width="9" style="3" customWidth="1"/>
    <col min="8195" max="8195" width="9.28515625" style="3" customWidth="1"/>
    <col min="8196" max="8196" width="8.28515625" style="3" customWidth="1"/>
    <col min="8197" max="8197" width="10.7109375" style="3" customWidth="1"/>
    <col min="8198" max="8198" width="5.85546875" style="3" customWidth="1"/>
    <col min="8199" max="8199" width="18.42578125" style="3" customWidth="1"/>
    <col min="8200" max="8200" width="15.7109375" style="3" customWidth="1"/>
    <col min="8201" max="8201" width="19" style="3" customWidth="1"/>
    <col min="8202" max="8202" width="9.85546875" style="3" customWidth="1"/>
    <col min="8203" max="8448" width="6.85546875" style="3"/>
    <col min="8449" max="8449" width="67" style="3" customWidth="1"/>
    <col min="8450" max="8450" width="9" style="3" customWidth="1"/>
    <col min="8451" max="8451" width="9.28515625" style="3" customWidth="1"/>
    <col min="8452" max="8452" width="8.28515625" style="3" customWidth="1"/>
    <col min="8453" max="8453" width="10.7109375" style="3" customWidth="1"/>
    <col min="8454" max="8454" width="5.85546875" style="3" customWidth="1"/>
    <col min="8455" max="8455" width="18.42578125" style="3" customWidth="1"/>
    <col min="8456" max="8456" width="15.7109375" style="3" customWidth="1"/>
    <col min="8457" max="8457" width="19" style="3" customWidth="1"/>
    <col min="8458" max="8458" width="9.85546875" style="3" customWidth="1"/>
    <col min="8459" max="8704" width="6.85546875" style="3"/>
    <col min="8705" max="8705" width="67" style="3" customWidth="1"/>
    <col min="8706" max="8706" width="9" style="3" customWidth="1"/>
    <col min="8707" max="8707" width="9.28515625" style="3" customWidth="1"/>
    <col min="8708" max="8708" width="8.28515625" style="3" customWidth="1"/>
    <col min="8709" max="8709" width="10.7109375" style="3" customWidth="1"/>
    <col min="8710" max="8710" width="5.85546875" style="3" customWidth="1"/>
    <col min="8711" max="8711" width="18.42578125" style="3" customWidth="1"/>
    <col min="8712" max="8712" width="15.7109375" style="3" customWidth="1"/>
    <col min="8713" max="8713" width="19" style="3" customWidth="1"/>
    <col min="8714" max="8714" width="9.85546875" style="3" customWidth="1"/>
    <col min="8715" max="8960" width="6.85546875" style="3"/>
    <col min="8961" max="8961" width="67" style="3" customWidth="1"/>
    <col min="8962" max="8962" width="9" style="3" customWidth="1"/>
    <col min="8963" max="8963" width="9.28515625" style="3" customWidth="1"/>
    <col min="8964" max="8964" width="8.28515625" style="3" customWidth="1"/>
    <col min="8965" max="8965" width="10.7109375" style="3" customWidth="1"/>
    <col min="8966" max="8966" width="5.85546875" style="3" customWidth="1"/>
    <col min="8967" max="8967" width="18.42578125" style="3" customWidth="1"/>
    <col min="8968" max="8968" width="15.7109375" style="3" customWidth="1"/>
    <col min="8969" max="8969" width="19" style="3" customWidth="1"/>
    <col min="8970" max="8970" width="9.85546875" style="3" customWidth="1"/>
    <col min="8971" max="9216" width="6.85546875" style="3"/>
    <col min="9217" max="9217" width="67" style="3" customWidth="1"/>
    <col min="9218" max="9218" width="9" style="3" customWidth="1"/>
    <col min="9219" max="9219" width="9.28515625" style="3" customWidth="1"/>
    <col min="9220" max="9220" width="8.28515625" style="3" customWidth="1"/>
    <col min="9221" max="9221" width="10.7109375" style="3" customWidth="1"/>
    <col min="9222" max="9222" width="5.85546875" style="3" customWidth="1"/>
    <col min="9223" max="9223" width="18.42578125" style="3" customWidth="1"/>
    <col min="9224" max="9224" width="15.7109375" style="3" customWidth="1"/>
    <col min="9225" max="9225" width="19" style="3" customWidth="1"/>
    <col min="9226" max="9226" width="9.85546875" style="3" customWidth="1"/>
    <col min="9227" max="9472" width="6.85546875" style="3"/>
    <col min="9473" max="9473" width="67" style="3" customWidth="1"/>
    <col min="9474" max="9474" width="9" style="3" customWidth="1"/>
    <col min="9475" max="9475" width="9.28515625" style="3" customWidth="1"/>
    <col min="9476" max="9476" width="8.28515625" style="3" customWidth="1"/>
    <col min="9477" max="9477" width="10.7109375" style="3" customWidth="1"/>
    <col min="9478" max="9478" width="5.85546875" style="3" customWidth="1"/>
    <col min="9479" max="9479" width="18.42578125" style="3" customWidth="1"/>
    <col min="9480" max="9480" width="15.7109375" style="3" customWidth="1"/>
    <col min="9481" max="9481" width="19" style="3" customWidth="1"/>
    <col min="9482" max="9482" width="9.85546875" style="3" customWidth="1"/>
    <col min="9483" max="9728" width="6.85546875" style="3"/>
    <col min="9729" max="9729" width="67" style="3" customWidth="1"/>
    <col min="9730" max="9730" width="9" style="3" customWidth="1"/>
    <col min="9731" max="9731" width="9.28515625" style="3" customWidth="1"/>
    <col min="9732" max="9732" width="8.28515625" style="3" customWidth="1"/>
    <col min="9733" max="9733" width="10.7109375" style="3" customWidth="1"/>
    <col min="9734" max="9734" width="5.85546875" style="3" customWidth="1"/>
    <col min="9735" max="9735" width="18.42578125" style="3" customWidth="1"/>
    <col min="9736" max="9736" width="15.7109375" style="3" customWidth="1"/>
    <col min="9737" max="9737" width="19" style="3" customWidth="1"/>
    <col min="9738" max="9738" width="9.85546875" style="3" customWidth="1"/>
    <col min="9739" max="9984" width="6.85546875" style="3"/>
    <col min="9985" max="9985" width="67" style="3" customWidth="1"/>
    <col min="9986" max="9986" width="9" style="3" customWidth="1"/>
    <col min="9987" max="9987" width="9.28515625" style="3" customWidth="1"/>
    <col min="9988" max="9988" width="8.28515625" style="3" customWidth="1"/>
    <col min="9989" max="9989" width="10.7109375" style="3" customWidth="1"/>
    <col min="9990" max="9990" width="5.85546875" style="3" customWidth="1"/>
    <col min="9991" max="9991" width="18.42578125" style="3" customWidth="1"/>
    <col min="9992" max="9992" width="15.7109375" style="3" customWidth="1"/>
    <col min="9993" max="9993" width="19" style="3" customWidth="1"/>
    <col min="9994" max="9994" width="9.85546875" style="3" customWidth="1"/>
    <col min="9995" max="10240" width="6.85546875" style="3"/>
    <col min="10241" max="10241" width="67" style="3" customWidth="1"/>
    <col min="10242" max="10242" width="9" style="3" customWidth="1"/>
    <col min="10243" max="10243" width="9.28515625" style="3" customWidth="1"/>
    <col min="10244" max="10244" width="8.28515625" style="3" customWidth="1"/>
    <col min="10245" max="10245" width="10.7109375" style="3" customWidth="1"/>
    <col min="10246" max="10246" width="5.85546875" style="3" customWidth="1"/>
    <col min="10247" max="10247" width="18.42578125" style="3" customWidth="1"/>
    <col min="10248" max="10248" width="15.7109375" style="3" customWidth="1"/>
    <col min="10249" max="10249" width="19" style="3" customWidth="1"/>
    <col min="10250" max="10250" width="9.85546875" style="3" customWidth="1"/>
    <col min="10251" max="10496" width="6.85546875" style="3"/>
    <col min="10497" max="10497" width="67" style="3" customWidth="1"/>
    <col min="10498" max="10498" width="9" style="3" customWidth="1"/>
    <col min="10499" max="10499" width="9.28515625" style="3" customWidth="1"/>
    <col min="10500" max="10500" width="8.28515625" style="3" customWidth="1"/>
    <col min="10501" max="10501" width="10.7109375" style="3" customWidth="1"/>
    <col min="10502" max="10502" width="5.85546875" style="3" customWidth="1"/>
    <col min="10503" max="10503" width="18.42578125" style="3" customWidth="1"/>
    <col min="10504" max="10504" width="15.7109375" style="3" customWidth="1"/>
    <col min="10505" max="10505" width="19" style="3" customWidth="1"/>
    <col min="10506" max="10506" width="9.85546875" style="3" customWidth="1"/>
    <col min="10507" max="10752" width="6.85546875" style="3"/>
    <col min="10753" max="10753" width="67" style="3" customWidth="1"/>
    <col min="10754" max="10754" width="9" style="3" customWidth="1"/>
    <col min="10755" max="10755" width="9.28515625" style="3" customWidth="1"/>
    <col min="10756" max="10756" width="8.28515625" style="3" customWidth="1"/>
    <col min="10757" max="10757" width="10.7109375" style="3" customWidth="1"/>
    <col min="10758" max="10758" width="5.85546875" style="3" customWidth="1"/>
    <col min="10759" max="10759" width="18.42578125" style="3" customWidth="1"/>
    <col min="10760" max="10760" width="15.7109375" style="3" customWidth="1"/>
    <col min="10761" max="10761" width="19" style="3" customWidth="1"/>
    <col min="10762" max="10762" width="9.85546875" style="3" customWidth="1"/>
    <col min="10763" max="11008" width="6.85546875" style="3"/>
    <col min="11009" max="11009" width="67" style="3" customWidth="1"/>
    <col min="11010" max="11010" width="9" style="3" customWidth="1"/>
    <col min="11011" max="11011" width="9.28515625" style="3" customWidth="1"/>
    <col min="11012" max="11012" width="8.28515625" style="3" customWidth="1"/>
    <col min="11013" max="11013" width="10.7109375" style="3" customWidth="1"/>
    <col min="11014" max="11014" width="5.85546875" style="3" customWidth="1"/>
    <col min="11015" max="11015" width="18.42578125" style="3" customWidth="1"/>
    <col min="11016" max="11016" width="15.7109375" style="3" customWidth="1"/>
    <col min="11017" max="11017" width="19" style="3" customWidth="1"/>
    <col min="11018" max="11018" width="9.85546875" style="3" customWidth="1"/>
    <col min="11019" max="11264" width="6.85546875" style="3"/>
    <col min="11265" max="11265" width="67" style="3" customWidth="1"/>
    <col min="11266" max="11266" width="9" style="3" customWidth="1"/>
    <col min="11267" max="11267" width="9.28515625" style="3" customWidth="1"/>
    <col min="11268" max="11268" width="8.28515625" style="3" customWidth="1"/>
    <col min="11269" max="11269" width="10.7109375" style="3" customWidth="1"/>
    <col min="11270" max="11270" width="5.85546875" style="3" customWidth="1"/>
    <col min="11271" max="11271" width="18.42578125" style="3" customWidth="1"/>
    <col min="11272" max="11272" width="15.7109375" style="3" customWidth="1"/>
    <col min="11273" max="11273" width="19" style="3" customWidth="1"/>
    <col min="11274" max="11274" width="9.85546875" style="3" customWidth="1"/>
    <col min="11275" max="11520" width="6.85546875" style="3"/>
    <col min="11521" max="11521" width="67" style="3" customWidth="1"/>
    <col min="11522" max="11522" width="9" style="3" customWidth="1"/>
    <col min="11523" max="11523" width="9.28515625" style="3" customWidth="1"/>
    <col min="11524" max="11524" width="8.28515625" style="3" customWidth="1"/>
    <col min="11525" max="11525" width="10.7109375" style="3" customWidth="1"/>
    <col min="11526" max="11526" width="5.85546875" style="3" customWidth="1"/>
    <col min="11527" max="11527" width="18.42578125" style="3" customWidth="1"/>
    <col min="11528" max="11528" width="15.7109375" style="3" customWidth="1"/>
    <col min="11529" max="11529" width="19" style="3" customWidth="1"/>
    <col min="11530" max="11530" width="9.85546875" style="3" customWidth="1"/>
    <col min="11531" max="11776" width="6.85546875" style="3"/>
    <col min="11777" max="11777" width="67" style="3" customWidth="1"/>
    <col min="11778" max="11778" width="9" style="3" customWidth="1"/>
    <col min="11779" max="11779" width="9.28515625" style="3" customWidth="1"/>
    <col min="11780" max="11780" width="8.28515625" style="3" customWidth="1"/>
    <col min="11781" max="11781" width="10.7109375" style="3" customWidth="1"/>
    <col min="11782" max="11782" width="5.85546875" style="3" customWidth="1"/>
    <col min="11783" max="11783" width="18.42578125" style="3" customWidth="1"/>
    <col min="11784" max="11784" width="15.7109375" style="3" customWidth="1"/>
    <col min="11785" max="11785" width="19" style="3" customWidth="1"/>
    <col min="11786" max="11786" width="9.85546875" style="3" customWidth="1"/>
    <col min="11787" max="12032" width="6.85546875" style="3"/>
    <col min="12033" max="12033" width="67" style="3" customWidth="1"/>
    <col min="12034" max="12034" width="9" style="3" customWidth="1"/>
    <col min="12035" max="12035" width="9.28515625" style="3" customWidth="1"/>
    <col min="12036" max="12036" width="8.28515625" style="3" customWidth="1"/>
    <col min="12037" max="12037" width="10.7109375" style="3" customWidth="1"/>
    <col min="12038" max="12038" width="5.85546875" style="3" customWidth="1"/>
    <col min="12039" max="12039" width="18.42578125" style="3" customWidth="1"/>
    <col min="12040" max="12040" width="15.7109375" style="3" customWidth="1"/>
    <col min="12041" max="12041" width="19" style="3" customWidth="1"/>
    <col min="12042" max="12042" width="9.85546875" style="3" customWidth="1"/>
    <col min="12043" max="12288" width="6.85546875" style="3"/>
    <col min="12289" max="12289" width="67" style="3" customWidth="1"/>
    <col min="12290" max="12290" width="9" style="3" customWidth="1"/>
    <col min="12291" max="12291" width="9.28515625" style="3" customWidth="1"/>
    <col min="12292" max="12292" width="8.28515625" style="3" customWidth="1"/>
    <col min="12293" max="12293" width="10.7109375" style="3" customWidth="1"/>
    <col min="12294" max="12294" width="5.85546875" style="3" customWidth="1"/>
    <col min="12295" max="12295" width="18.42578125" style="3" customWidth="1"/>
    <col min="12296" max="12296" width="15.7109375" style="3" customWidth="1"/>
    <col min="12297" max="12297" width="19" style="3" customWidth="1"/>
    <col min="12298" max="12298" width="9.85546875" style="3" customWidth="1"/>
    <col min="12299" max="12544" width="6.85546875" style="3"/>
    <col min="12545" max="12545" width="67" style="3" customWidth="1"/>
    <col min="12546" max="12546" width="9" style="3" customWidth="1"/>
    <col min="12547" max="12547" width="9.28515625" style="3" customWidth="1"/>
    <col min="12548" max="12548" width="8.28515625" style="3" customWidth="1"/>
    <col min="12549" max="12549" width="10.7109375" style="3" customWidth="1"/>
    <col min="12550" max="12550" width="5.85546875" style="3" customWidth="1"/>
    <col min="12551" max="12551" width="18.42578125" style="3" customWidth="1"/>
    <col min="12552" max="12552" width="15.7109375" style="3" customWidth="1"/>
    <col min="12553" max="12553" width="19" style="3" customWidth="1"/>
    <col min="12554" max="12554" width="9.85546875" style="3" customWidth="1"/>
    <col min="12555" max="12800" width="6.85546875" style="3"/>
    <col min="12801" max="12801" width="67" style="3" customWidth="1"/>
    <col min="12802" max="12802" width="9" style="3" customWidth="1"/>
    <col min="12803" max="12803" width="9.28515625" style="3" customWidth="1"/>
    <col min="12804" max="12804" width="8.28515625" style="3" customWidth="1"/>
    <col min="12805" max="12805" width="10.7109375" style="3" customWidth="1"/>
    <col min="12806" max="12806" width="5.85546875" style="3" customWidth="1"/>
    <col min="12807" max="12807" width="18.42578125" style="3" customWidth="1"/>
    <col min="12808" max="12808" width="15.7109375" style="3" customWidth="1"/>
    <col min="12809" max="12809" width="19" style="3" customWidth="1"/>
    <col min="12810" max="12810" width="9.85546875" style="3" customWidth="1"/>
    <col min="12811" max="13056" width="6.85546875" style="3"/>
    <col min="13057" max="13057" width="67" style="3" customWidth="1"/>
    <col min="13058" max="13058" width="9" style="3" customWidth="1"/>
    <col min="13059" max="13059" width="9.28515625" style="3" customWidth="1"/>
    <col min="13060" max="13060" width="8.28515625" style="3" customWidth="1"/>
    <col min="13061" max="13061" width="10.7109375" style="3" customWidth="1"/>
    <col min="13062" max="13062" width="5.85546875" style="3" customWidth="1"/>
    <col min="13063" max="13063" width="18.42578125" style="3" customWidth="1"/>
    <col min="13064" max="13064" width="15.7109375" style="3" customWidth="1"/>
    <col min="13065" max="13065" width="19" style="3" customWidth="1"/>
    <col min="13066" max="13066" width="9.85546875" style="3" customWidth="1"/>
    <col min="13067" max="13312" width="6.85546875" style="3"/>
    <col min="13313" max="13313" width="67" style="3" customWidth="1"/>
    <col min="13314" max="13314" width="9" style="3" customWidth="1"/>
    <col min="13315" max="13315" width="9.28515625" style="3" customWidth="1"/>
    <col min="13316" max="13316" width="8.28515625" style="3" customWidth="1"/>
    <col min="13317" max="13317" width="10.7109375" style="3" customWidth="1"/>
    <col min="13318" max="13318" width="5.85546875" style="3" customWidth="1"/>
    <col min="13319" max="13319" width="18.42578125" style="3" customWidth="1"/>
    <col min="13320" max="13320" width="15.7109375" style="3" customWidth="1"/>
    <col min="13321" max="13321" width="19" style="3" customWidth="1"/>
    <col min="13322" max="13322" width="9.85546875" style="3" customWidth="1"/>
    <col min="13323" max="13568" width="6.85546875" style="3"/>
    <col min="13569" max="13569" width="67" style="3" customWidth="1"/>
    <col min="13570" max="13570" width="9" style="3" customWidth="1"/>
    <col min="13571" max="13571" width="9.28515625" style="3" customWidth="1"/>
    <col min="13572" max="13572" width="8.28515625" style="3" customWidth="1"/>
    <col min="13573" max="13573" width="10.7109375" style="3" customWidth="1"/>
    <col min="13574" max="13574" width="5.85546875" style="3" customWidth="1"/>
    <col min="13575" max="13575" width="18.42578125" style="3" customWidth="1"/>
    <col min="13576" max="13576" width="15.7109375" style="3" customWidth="1"/>
    <col min="13577" max="13577" width="19" style="3" customWidth="1"/>
    <col min="13578" max="13578" width="9.85546875" style="3" customWidth="1"/>
    <col min="13579" max="13824" width="6.85546875" style="3"/>
    <col min="13825" max="13825" width="67" style="3" customWidth="1"/>
    <col min="13826" max="13826" width="9" style="3" customWidth="1"/>
    <col min="13827" max="13827" width="9.28515625" style="3" customWidth="1"/>
    <col min="13828" max="13828" width="8.28515625" style="3" customWidth="1"/>
    <col min="13829" max="13829" width="10.7109375" style="3" customWidth="1"/>
    <col min="13830" max="13830" width="5.85546875" style="3" customWidth="1"/>
    <col min="13831" max="13831" width="18.42578125" style="3" customWidth="1"/>
    <col min="13832" max="13832" width="15.7109375" style="3" customWidth="1"/>
    <col min="13833" max="13833" width="19" style="3" customWidth="1"/>
    <col min="13834" max="13834" width="9.85546875" style="3" customWidth="1"/>
    <col min="13835" max="14080" width="6.85546875" style="3"/>
    <col min="14081" max="14081" width="67" style="3" customWidth="1"/>
    <col min="14082" max="14082" width="9" style="3" customWidth="1"/>
    <col min="14083" max="14083" width="9.28515625" style="3" customWidth="1"/>
    <col min="14084" max="14084" width="8.28515625" style="3" customWidth="1"/>
    <col min="14085" max="14085" width="10.7109375" style="3" customWidth="1"/>
    <col min="14086" max="14086" width="5.85546875" style="3" customWidth="1"/>
    <col min="14087" max="14087" width="18.42578125" style="3" customWidth="1"/>
    <col min="14088" max="14088" width="15.7109375" style="3" customWidth="1"/>
    <col min="14089" max="14089" width="19" style="3" customWidth="1"/>
    <col min="14090" max="14090" width="9.85546875" style="3" customWidth="1"/>
    <col min="14091" max="14336" width="6.85546875" style="3"/>
    <col min="14337" max="14337" width="67" style="3" customWidth="1"/>
    <col min="14338" max="14338" width="9" style="3" customWidth="1"/>
    <col min="14339" max="14339" width="9.28515625" style="3" customWidth="1"/>
    <col min="14340" max="14340" width="8.28515625" style="3" customWidth="1"/>
    <col min="14341" max="14341" width="10.7109375" style="3" customWidth="1"/>
    <col min="14342" max="14342" width="5.85546875" style="3" customWidth="1"/>
    <col min="14343" max="14343" width="18.42578125" style="3" customWidth="1"/>
    <col min="14344" max="14344" width="15.7109375" style="3" customWidth="1"/>
    <col min="14345" max="14345" width="19" style="3" customWidth="1"/>
    <col min="14346" max="14346" width="9.85546875" style="3" customWidth="1"/>
    <col min="14347" max="14592" width="6.85546875" style="3"/>
    <col min="14593" max="14593" width="67" style="3" customWidth="1"/>
    <col min="14594" max="14594" width="9" style="3" customWidth="1"/>
    <col min="14595" max="14595" width="9.28515625" style="3" customWidth="1"/>
    <col min="14596" max="14596" width="8.28515625" style="3" customWidth="1"/>
    <col min="14597" max="14597" width="10.7109375" style="3" customWidth="1"/>
    <col min="14598" max="14598" width="5.85546875" style="3" customWidth="1"/>
    <col min="14599" max="14599" width="18.42578125" style="3" customWidth="1"/>
    <col min="14600" max="14600" width="15.7109375" style="3" customWidth="1"/>
    <col min="14601" max="14601" width="19" style="3" customWidth="1"/>
    <col min="14602" max="14602" width="9.85546875" style="3" customWidth="1"/>
    <col min="14603" max="14848" width="6.85546875" style="3"/>
    <col min="14849" max="14849" width="67" style="3" customWidth="1"/>
    <col min="14850" max="14850" width="9" style="3" customWidth="1"/>
    <col min="14851" max="14851" width="9.28515625" style="3" customWidth="1"/>
    <col min="14852" max="14852" width="8.28515625" style="3" customWidth="1"/>
    <col min="14853" max="14853" width="10.7109375" style="3" customWidth="1"/>
    <col min="14854" max="14854" width="5.85546875" style="3" customWidth="1"/>
    <col min="14855" max="14855" width="18.42578125" style="3" customWidth="1"/>
    <col min="14856" max="14856" width="15.7109375" style="3" customWidth="1"/>
    <col min="14857" max="14857" width="19" style="3" customWidth="1"/>
    <col min="14858" max="14858" width="9.85546875" style="3" customWidth="1"/>
    <col min="14859" max="15104" width="6.85546875" style="3"/>
    <col min="15105" max="15105" width="67" style="3" customWidth="1"/>
    <col min="15106" max="15106" width="9" style="3" customWidth="1"/>
    <col min="15107" max="15107" width="9.28515625" style="3" customWidth="1"/>
    <col min="15108" max="15108" width="8.28515625" style="3" customWidth="1"/>
    <col min="15109" max="15109" width="10.7109375" style="3" customWidth="1"/>
    <col min="15110" max="15110" width="5.85546875" style="3" customWidth="1"/>
    <col min="15111" max="15111" width="18.42578125" style="3" customWidth="1"/>
    <col min="15112" max="15112" width="15.7109375" style="3" customWidth="1"/>
    <col min="15113" max="15113" width="19" style="3" customWidth="1"/>
    <col min="15114" max="15114" width="9.85546875" style="3" customWidth="1"/>
    <col min="15115" max="15360" width="6.85546875" style="3"/>
    <col min="15361" max="15361" width="67" style="3" customWidth="1"/>
    <col min="15362" max="15362" width="9" style="3" customWidth="1"/>
    <col min="15363" max="15363" width="9.28515625" style="3" customWidth="1"/>
    <col min="15364" max="15364" width="8.28515625" style="3" customWidth="1"/>
    <col min="15365" max="15365" width="10.7109375" style="3" customWidth="1"/>
    <col min="15366" max="15366" width="5.85546875" style="3" customWidth="1"/>
    <col min="15367" max="15367" width="18.42578125" style="3" customWidth="1"/>
    <col min="15368" max="15368" width="15.7109375" style="3" customWidth="1"/>
    <col min="15369" max="15369" width="19" style="3" customWidth="1"/>
    <col min="15370" max="15370" width="9.85546875" style="3" customWidth="1"/>
    <col min="15371" max="15616" width="6.85546875" style="3"/>
    <col min="15617" max="15617" width="67" style="3" customWidth="1"/>
    <col min="15618" max="15618" width="9" style="3" customWidth="1"/>
    <col min="15619" max="15619" width="9.28515625" style="3" customWidth="1"/>
    <col min="15620" max="15620" width="8.28515625" style="3" customWidth="1"/>
    <col min="15621" max="15621" width="10.7109375" style="3" customWidth="1"/>
    <col min="15622" max="15622" width="5.85546875" style="3" customWidth="1"/>
    <col min="15623" max="15623" width="18.42578125" style="3" customWidth="1"/>
    <col min="15624" max="15624" width="15.7109375" style="3" customWidth="1"/>
    <col min="15625" max="15625" width="19" style="3" customWidth="1"/>
    <col min="15626" max="15626" width="9.85546875" style="3" customWidth="1"/>
    <col min="15627" max="15872" width="6.85546875" style="3"/>
    <col min="15873" max="15873" width="67" style="3" customWidth="1"/>
    <col min="15874" max="15874" width="9" style="3" customWidth="1"/>
    <col min="15875" max="15875" width="9.28515625" style="3" customWidth="1"/>
    <col min="15876" max="15876" width="8.28515625" style="3" customWidth="1"/>
    <col min="15877" max="15877" width="10.7109375" style="3" customWidth="1"/>
    <col min="15878" max="15878" width="5.85546875" style="3" customWidth="1"/>
    <col min="15879" max="15879" width="18.42578125" style="3" customWidth="1"/>
    <col min="15880" max="15880" width="15.7109375" style="3" customWidth="1"/>
    <col min="15881" max="15881" width="19" style="3" customWidth="1"/>
    <col min="15882" max="15882" width="9.85546875" style="3" customWidth="1"/>
    <col min="15883" max="16128" width="6.85546875" style="3"/>
    <col min="16129" max="16129" width="67" style="3" customWidth="1"/>
    <col min="16130" max="16130" width="9" style="3" customWidth="1"/>
    <col min="16131" max="16131" width="9.28515625" style="3" customWidth="1"/>
    <col min="16132" max="16132" width="8.28515625" style="3" customWidth="1"/>
    <col min="16133" max="16133" width="10.7109375" style="3" customWidth="1"/>
    <col min="16134" max="16134" width="5.85546875" style="3" customWidth="1"/>
    <col min="16135" max="16135" width="18.42578125" style="3" customWidth="1"/>
    <col min="16136" max="16136" width="15.7109375" style="3" customWidth="1"/>
    <col min="16137" max="16137" width="19" style="3" customWidth="1"/>
    <col min="16138" max="16138" width="9.85546875" style="3" customWidth="1"/>
    <col min="16139" max="16384" width="6.85546875" style="3"/>
  </cols>
  <sheetData>
    <row r="1" spans="1:8" x14ac:dyDescent="0.2">
      <c r="A1" s="1"/>
      <c r="B1" s="1"/>
      <c r="C1" s="466" t="s">
        <v>414</v>
      </c>
      <c r="D1" s="466"/>
      <c r="E1" s="466"/>
      <c r="F1" s="466"/>
      <c r="G1" s="466"/>
      <c r="H1" s="2"/>
    </row>
    <row r="2" spans="1:8" x14ac:dyDescent="0.2">
      <c r="C2" s="467" t="s">
        <v>543</v>
      </c>
      <c r="D2" s="467"/>
      <c r="E2" s="467"/>
      <c r="F2" s="467"/>
      <c r="G2" s="467"/>
      <c r="H2" s="5"/>
    </row>
    <row r="3" spans="1:8" x14ac:dyDescent="0.2">
      <c r="C3" s="467" t="s">
        <v>412</v>
      </c>
      <c r="D3" s="467"/>
      <c r="E3" s="467"/>
      <c r="F3" s="467"/>
      <c r="G3" s="467"/>
      <c r="H3" s="5"/>
    </row>
    <row r="4" spans="1:8" x14ac:dyDescent="0.2">
      <c r="C4" s="467" t="s">
        <v>413</v>
      </c>
      <c r="D4" s="467"/>
      <c r="E4" s="467"/>
      <c r="F4" s="467"/>
      <c r="G4" s="467"/>
      <c r="H4" s="5"/>
    </row>
    <row r="5" spans="1:8" ht="15" customHeight="1" x14ac:dyDescent="0.2">
      <c r="C5" s="469" t="s">
        <v>1416</v>
      </c>
      <c r="D5" s="469"/>
      <c r="E5" s="469"/>
      <c r="F5" s="469"/>
      <c r="G5" s="469"/>
      <c r="H5" s="5"/>
    </row>
    <row r="6" spans="1:8" x14ac:dyDescent="0.2">
      <c r="C6" s="468"/>
      <c r="D6" s="468"/>
      <c r="E6" s="468"/>
      <c r="F6" s="468"/>
      <c r="G6" s="468"/>
      <c r="H6" s="468"/>
    </row>
    <row r="8" spans="1:8" x14ac:dyDescent="0.2">
      <c r="A8" s="465" t="s">
        <v>1407</v>
      </c>
      <c r="B8" s="465"/>
      <c r="C8" s="465"/>
      <c r="D8" s="465"/>
      <c r="E8" s="465"/>
      <c r="F8" s="465"/>
      <c r="G8" s="463"/>
    </row>
    <row r="9" spans="1:8" x14ac:dyDescent="0.2">
      <c r="A9" s="465"/>
      <c r="B9" s="465"/>
      <c r="C9" s="465"/>
      <c r="D9" s="465"/>
      <c r="E9" s="465"/>
      <c r="F9" s="465"/>
      <c r="G9" s="463"/>
    </row>
    <row r="10" spans="1:8" x14ac:dyDescent="0.2">
      <c r="A10" s="465"/>
      <c r="B10" s="465"/>
      <c r="C10" s="465"/>
      <c r="D10" s="465"/>
      <c r="E10" s="465"/>
      <c r="F10" s="465"/>
      <c r="G10" s="463"/>
    </row>
    <row r="11" spans="1:8" ht="30" customHeight="1" x14ac:dyDescent="0.2">
      <c r="A11" s="465"/>
      <c r="B11" s="465"/>
      <c r="C11" s="465"/>
      <c r="D11" s="465"/>
      <c r="E11" s="465"/>
      <c r="F11" s="465"/>
      <c r="G11" s="463"/>
    </row>
    <row r="12" spans="1:8" x14ac:dyDescent="0.2">
      <c r="A12" s="214"/>
      <c r="B12" s="214"/>
      <c r="C12" s="6"/>
      <c r="D12" s="6"/>
      <c r="E12" s="214"/>
      <c r="F12" s="214"/>
      <c r="G12" s="250"/>
    </row>
    <row r="13" spans="1:8" x14ac:dyDescent="0.2">
      <c r="A13" s="214"/>
      <c r="B13" s="214"/>
      <c r="C13" s="6"/>
      <c r="D13" s="6"/>
      <c r="E13" s="214"/>
      <c r="F13" s="214"/>
    </row>
    <row r="14" spans="1:8" ht="13.5" thickBot="1" x14ac:dyDescent="0.25">
      <c r="A14" s="214"/>
      <c r="B14" s="214"/>
      <c r="C14" s="6"/>
      <c r="D14" s="6"/>
      <c r="E14" s="214"/>
      <c r="F14" s="214"/>
      <c r="G14" s="250"/>
    </row>
    <row r="15" spans="1:8" ht="15" x14ac:dyDescent="0.25">
      <c r="A15" s="7" t="s">
        <v>0</v>
      </c>
      <c r="B15" s="8" t="s">
        <v>1</v>
      </c>
      <c r="C15" s="9" t="s">
        <v>2</v>
      </c>
      <c r="D15" s="9" t="s">
        <v>3</v>
      </c>
      <c r="E15" s="10" t="s">
        <v>4</v>
      </c>
      <c r="F15" s="10" t="s">
        <v>5</v>
      </c>
      <c r="G15" s="464" t="s">
        <v>1410</v>
      </c>
      <c r="H15" s="11"/>
    </row>
    <row r="16" spans="1:8" ht="15" x14ac:dyDescent="0.25">
      <c r="A16" s="12">
        <v>1</v>
      </c>
      <c r="B16" s="13">
        <v>2</v>
      </c>
      <c r="C16" s="14">
        <v>3</v>
      </c>
      <c r="D16" s="14">
        <v>4</v>
      </c>
      <c r="E16" s="15">
        <v>5</v>
      </c>
      <c r="F16" s="15">
        <v>6</v>
      </c>
      <c r="G16" s="16">
        <v>7</v>
      </c>
      <c r="H16" s="11"/>
    </row>
    <row r="17" spans="1:9" s="22" customFormat="1" ht="14.25" x14ac:dyDescent="0.2">
      <c r="A17" s="17" t="s">
        <v>6</v>
      </c>
      <c r="B17" s="18"/>
      <c r="C17" s="19" t="s">
        <v>7</v>
      </c>
      <c r="D17" s="19" t="s">
        <v>7</v>
      </c>
      <c r="E17" s="20" t="s">
        <v>7</v>
      </c>
      <c r="F17" s="20" t="s">
        <v>7</v>
      </c>
      <c r="G17" s="252">
        <f>SUM(G18+G302+G324+G660+G767+G925)</f>
        <v>1156708.1199999996</v>
      </c>
      <c r="H17" s="21"/>
      <c r="I17" s="21"/>
    </row>
    <row r="18" spans="1:9" s="22" customFormat="1" ht="28.5" x14ac:dyDescent="0.2">
      <c r="A18" s="17" t="s">
        <v>8</v>
      </c>
      <c r="B18" s="23">
        <v>2</v>
      </c>
      <c r="C18" s="19"/>
      <c r="D18" s="19"/>
      <c r="E18" s="20"/>
      <c r="F18" s="20"/>
      <c r="G18" s="252">
        <f>SUM(G19+G115+G139+G162+G167+G208+G262+G287)</f>
        <v>189073.19</v>
      </c>
      <c r="H18" s="21"/>
      <c r="I18" s="21"/>
    </row>
    <row r="19" spans="1:9" s="246" customFormat="1" ht="15.75" x14ac:dyDescent="0.25">
      <c r="A19" s="17" t="s">
        <v>9</v>
      </c>
      <c r="B19" s="23">
        <v>2</v>
      </c>
      <c r="C19" s="47">
        <v>1</v>
      </c>
      <c r="D19" s="48" t="s">
        <v>7</v>
      </c>
      <c r="E19" s="50" t="s">
        <v>7</v>
      </c>
      <c r="F19" s="50" t="s">
        <v>7</v>
      </c>
      <c r="G19" s="252">
        <f>SUM(G20+G31+G78)</f>
        <v>65572.790000000008</v>
      </c>
      <c r="H19" s="416"/>
    </row>
    <row r="20" spans="1:9" s="32" customFormat="1" ht="25.5" customHeight="1" x14ac:dyDescent="0.25">
      <c r="A20" s="24" t="s">
        <v>10</v>
      </c>
      <c r="B20" s="23">
        <v>2</v>
      </c>
      <c r="C20" s="47">
        <v>1</v>
      </c>
      <c r="D20" s="48">
        <v>3</v>
      </c>
      <c r="E20" s="49" t="s">
        <v>7</v>
      </c>
      <c r="F20" s="50" t="s">
        <v>7</v>
      </c>
      <c r="G20" s="252">
        <f>SUM(G21)</f>
        <v>1152.1300000000001</v>
      </c>
      <c r="H20" s="31"/>
    </row>
    <row r="21" spans="1:9" s="34" customFormat="1" ht="30" customHeight="1" x14ac:dyDescent="0.25">
      <c r="A21" s="24" t="s">
        <v>11</v>
      </c>
      <c r="B21" s="25">
        <v>2</v>
      </c>
      <c r="C21" s="26">
        <v>1</v>
      </c>
      <c r="D21" s="27">
        <v>3</v>
      </c>
      <c r="E21" s="30" t="s">
        <v>12</v>
      </c>
      <c r="F21" s="28" t="s">
        <v>7</v>
      </c>
      <c r="G21" s="253">
        <f>SUM(G22+G28)</f>
        <v>1152.1300000000001</v>
      </c>
      <c r="H21" s="33"/>
    </row>
    <row r="22" spans="1:9" s="32" customFormat="1" ht="15" x14ac:dyDescent="0.25">
      <c r="A22" s="24" t="s">
        <v>13</v>
      </c>
      <c r="B22" s="25">
        <v>2</v>
      </c>
      <c r="C22" s="26">
        <v>1</v>
      </c>
      <c r="D22" s="27">
        <v>3</v>
      </c>
      <c r="E22" s="30" t="s">
        <v>14</v>
      </c>
      <c r="F22" s="28" t="s">
        <v>7</v>
      </c>
      <c r="G22" s="253">
        <f>SUM(G23+G25)</f>
        <v>753.73</v>
      </c>
      <c r="H22" s="31"/>
    </row>
    <row r="23" spans="1:9" s="32" customFormat="1" ht="15" x14ac:dyDescent="0.25">
      <c r="A23" s="24" t="s">
        <v>15</v>
      </c>
      <c r="B23" s="25">
        <v>2</v>
      </c>
      <c r="C23" s="26">
        <v>1</v>
      </c>
      <c r="D23" s="27">
        <v>3</v>
      </c>
      <c r="E23" s="30" t="s">
        <v>14</v>
      </c>
      <c r="F23" s="28">
        <v>120</v>
      </c>
      <c r="G23" s="253">
        <f>SUM(G24:G24)</f>
        <v>712.7</v>
      </c>
    </row>
    <row r="24" spans="1:9" s="32" customFormat="1" ht="15" x14ac:dyDescent="0.25">
      <c r="A24" s="24" t="s">
        <v>16</v>
      </c>
      <c r="B24" s="25">
        <v>2</v>
      </c>
      <c r="C24" s="26">
        <v>1</v>
      </c>
      <c r="D24" s="27">
        <v>3</v>
      </c>
      <c r="E24" s="30" t="s">
        <v>14</v>
      </c>
      <c r="F24" s="28">
        <v>121</v>
      </c>
      <c r="G24" s="254">
        <v>712.7</v>
      </c>
    </row>
    <row r="25" spans="1:9" s="32" customFormat="1" ht="15" x14ac:dyDescent="0.25">
      <c r="A25" s="24" t="s">
        <v>17</v>
      </c>
      <c r="B25" s="25">
        <v>2</v>
      </c>
      <c r="C25" s="26">
        <v>1</v>
      </c>
      <c r="D25" s="27">
        <v>3</v>
      </c>
      <c r="E25" s="30" t="s">
        <v>14</v>
      </c>
      <c r="F25" s="28">
        <v>240</v>
      </c>
      <c r="G25" s="253">
        <f>SUM(G26:G27)</f>
        <v>41.03</v>
      </c>
    </row>
    <row r="26" spans="1:9" s="32" customFormat="1" ht="30" x14ac:dyDescent="0.25">
      <c r="A26" s="24" t="s">
        <v>18</v>
      </c>
      <c r="B26" s="25">
        <v>2</v>
      </c>
      <c r="C26" s="26">
        <v>1</v>
      </c>
      <c r="D26" s="27">
        <v>3</v>
      </c>
      <c r="E26" s="30" t="s">
        <v>14</v>
      </c>
      <c r="F26" s="28">
        <v>242</v>
      </c>
      <c r="G26" s="253">
        <v>22.53</v>
      </c>
    </row>
    <row r="27" spans="1:9" s="32" customFormat="1" ht="15" x14ac:dyDescent="0.25">
      <c r="A27" s="24" t="s">
        <v>19</v>
      </c>
      <c r="B27" s="25">
        <v>2</v>
      </c>
      <c r="C27" s="26">
        <v>1</v>
      </c>
      <c r="D27" s="27">
        <v>3</v>
      </c>
      <c r="E27" s="30" t="s">
        <v>14</v>
      </c>
      <c r="F27" s="28">
        <v>244</v>
      </c>
      <c r="G27" s="253">
        <v>18.5</v>
      </c>
    </row>
    <row r="28" spans="1:9" s="32" customFormat="1" ht="15" x14ac:dyDescent="0.25">
      <c r="A28" s="24" t="s">
        <v>20</v>
      </c>
      <c r="B28" s="25">
        <v>2</v>
      </c>
      <c r="C28" s="26">
        <v>1</v>
      </c>
      <c r="D28" s="27">
        <v>3</v>
      </c>
      <c r="E28" s="30" t="s">
        <v>21</v>
      </c>
      <c r="F28" s="28"/>
      <c r="G28" s="253">
        <f>SUM(G29)</f>
        <v>398.4</v>
      </c>
    </row>
    <row r="29" spans="1:9" s="32" customFormat="1" ht="15" x14ac:dyDescent="0.25">
      <c r="A29" s="24" t="s">
        <v>15</v>
      </c>
      <c r="B29" s="25">
        <v>2</v>
      </c>
      <c r="C29" s="27">
        <v>1</v>
      </c>
      <c r="D29" s="30" t="s">
        <v>22</v>
      </c>
      <c r="E29" s="30" t="s">
        <v>21</v>
      </c>
      <c r="F29" s="28">
        <v>120</v>
      </c>
      <c r="G29" s="254">
        <f>SUM(G30)</f>
        <v>398.4</v>
      </c>
    </row>
    <row r="30" spans="1:9" s="32" customFormat="1" ht="15" x14ac:dyDescent="0.25">
      <c r="A30" s="24" t="s">
        <v>23</v>
      </c>
      <c r="B30" s="25">
        <v>2</v>
      </c>
      <c r="C30" s="27">
        <v>1</v>
      </c>
      <c r="D30" s="30" t="s">
        <v>22</v>
      </c>
      <c r="E30" s="30" t="s">
        <v>21</v>
      </c>
      <c r="F30" s="28">
        <v>122</v>
      </c>
      <c r="G30" s="253">
        <v>398.4</v>
      </c>
    </row>
    <row r="31" spans="1:9" s="32" customFormat="1" ht="45" x14ac:dyDescent="0.25">
      <c r="A31" s="24" t="s">
        <v>24</v>
      </c>
      <c r="B31" s="23">
        <v>2</v>
      </c>
      <c r="C31" s="47">
        <v>1</v>
      </c>
      <c r="D31" s="48">
        <v>4</v>
      </c>
      <c r="E31" s="49"/>
      <c r="F31" s="50"/>
      <c r="G31" s="252">
        <f>SUM(G32+G62)</f>
        <v>49525.100000000006</v>
      </c>
    </row>
    <row r="32" spans="1:9" s="32" customFormat="1" ht="28.5" customHeight="1" x14ac:dyDescent="0.25">
      <c r="A32" s="24" t="s">
        <v>11</v>
      </c>
      <c r="B32" s="25">
        <v>2</v>
      </c>
      <c r="C32" s="26">
        <v>1</v>
      </c>
      <c r="D32" s="27">
        <v>4</v>
      </c>
      <c r="E32" s="30" t="s">
        <v>12</v>
      </c>
      <c r="F32" s="28"/>
      <c r="G32" s="253">
        <f>SUM(G33+G59+G43+G46+G56)</f>
        <v>47164.800000000003</v>
      </c>
      <c r="I32" s="31"/>
    </row>
    <row r="33" spans="1:8" s="32" customFormat="1" ht="15" x14ac:dyDescent="0.25">
      <c r="A33" s="24" t="s">
        <v>13</v>
      </c>
      <c r="B33" s="25">
        <v>2</v>
      </c>
      <c r="C33" s="26">
        <v>1</v>
      </c>
      <c r="D33" s="27">
        <v>4</v>
      </c>
      <c r="E33" s="30" t="s">
        <v>14</v>
      </c>
      <c r="F33" s="28"/>
      <c r="G33" s="253">
        <f>SUM(G34+G37+G40)</f>
        <v>35578</v>
      </c>
      <c r="H33" s="31"/>
    </row>
    <row r="34" spans="1:8" s="32" customFormat="1" ht="15" x14ac:dyDescent="0.25">
      <c r="A34" s="35" t="s">
        <v>25</v>
      </c>
      <c r="B34" s="25">
        <v>2</v>
      </c>
      <c r="C34" s="27">
        <v>1</v>
      </c>
      <c r="D34" s="30" t="s">
        <v>26</v>
      </c>
      <c r="E34" s="30" t="s">
        <v>14</v>
      </c>
      <c r="F34" s="28">
        <v>120</v>
      </c>
      <c r="G34" s="253">
        <f>SUM(G35:G36)</f>
        <v>29883.599999999999</v>
      </c>
    </row>
    <row r="35" spans="1:8" s="32" customFormat="1" ht="15" x14ac:dyDescent="0.25">
      <c r="A35" s="24" t="s">
        <v>16</v>
      </c>
      <c r="B35" s="25">
        <v>2</v>
      </c>
      <c r="C35" s="27">
        <v>1</v>
      </c>
      <c r="D35" s="30" t="s">
        <v>26</v>
      </c>
      <c r="E35" s="30" t="s">
        <v>14</v>
      </c>
      <c r="F35" s="28">
        <v>121</v>
      </c>
      <c r="G35" s="253">
        <v>29880.1</v>
      </c>
    </row>
    <row r="36" spans="1:8" s="32" customFormat="1" ht="15" x14ac:dyDescent="0.25">
      <c r="A36" s="24" t="s">
        <v>23</v>
      </c>
      <c r="B36" s="25">
        <v>2</v>
      </c>
      <c r="C36" s="27">
        <v>1</v>
      </c>
      <c r="D36" s="30" t="s">
        <v>26</v>
      </c>
      <c r="E36" s="30" t="s">
        <v>14</v>
      </c>
      <c r="F36" s="28">
        <v>122</v>
      </c>
      <c r="G36" s="253">
        <v>3.5</v>
      </c>
    </row>
    <row r="37" spans="1:8" s="32" customFormat="1" ht="15" x14ac:dyDescent="0.25">
      <c r="A37" s="24" t="s">
        <v>17</v>
      </c>
      <c r="B37" s="25">
        <v>2</v>
      </c>
      <c r="C37" s="27">
        <v>1</v>
      </c>
      <c r="D37" s="30" t="s">
        <v>26</v>
      </c>
      <c r="E37" s="30" t="s">
        <v>14</v>
      </c>
      <c r="F37" s="28">
        <v>240</v>
      </c>
      <c r="G37" s="253">
        <f>SUM(G38:G39)</f>
        <v>5624.1</v>
      </c>
    </row>
    <row r="38" spans="1:8" s="32" customFormat="1" ht="30" x14ac:dyDescent="0.25">
      <c r="A38" s="24" t="s">
        <v>18</v>
      </c>
      <c r="B38" s="25">
        <v>2</v>
      </c>
      <c r="C38" s="27">
        <v>1</v>
      </c>
      <c r="D38" s="30" t="s">
        <v>26</v>
      </c>
      <c r="E38" s="30" t="s">
        <v>14</v>
      </c>
      <c r="F38" s="28">
        <v>242</v>
      </c>
      <c r="G38" s="253">
        <v>1007.6</v>
      </c>
    </row>
    <row r="39" spans="1:8" s="32" customFormat="1" ht="15" x14ac:dyDescent="0.25">
      <c r="A39" s="24" t="s">
        <v>19</v>
      </c>
      <c r="B39" s="25">
        <v>2</v>
      </c>
      <c r="C39" s="27">
        <v>1</v>
      </c>
      <c r="D39" s="30" t="s">
        <v>26</v>
      </c>
      <c r="E39" s="30" t="s">
        <v>14</v>
      </c>
      <c r="F39" s="28">
        <v>244</v>
      </c>
      <c r="G39" s="253">
        <v>4616.5</v>
      </c>
    </row>
    <row r="40" spans="1:8" s="32" customFormat="1" ht="15" x14ac:dyDescent="0.25">
      <c r="A40" s="24" t="s">
        <v>27</v>
      </c>
      <c r="B40" s="25">
        <v>2</v>
      </c>
      <c r="C40" s="27">
        <v>1</v>
      </c>
      <c r="D40" s="30" t="s">
        <v>26</v>
      </c>
      <c r="E40" s="30" t="s">
        <v>14</v>
      </c>
      <c r="F40" s="28">
        <v>850</v>
      </c>
      <c r="G40" s="253">
        <f>SUM(G41:G42)</f>
        <v>70.3</v>
      </c>
    </row>
    <row r="41" spans="1:8" s="32" customFormat="1" ht="15" x14ac:dyDescent="0.25">
      <c r="A41" s="24" t="s">
        <v>28</v>
      </c>
      <c r="B41" s="25">
        <v>2</v>
      </c>
      <c r="C41" s="27">
        <v>1</v>
      </c>
      <c r="D41" s="30" t="s">
        <v>26</v>
      </c>
      <c r="E41" s="30" t="s">
        <v>14</v>
      </c>
      <c r="F41" s="28">
        <v>851</v>
      </c>
      <c r="G41" s="253">
        <v>40.299999999999997</v>
      </c>
    </row>
    <row r="42" spans="1:8" s="32" customFormat="1" ht="15" x14ac:dyDescent="0.25">
      <c r="A42" s="24" t="s">
        <v>29</v>
      </c>
      <c r="B42" s="25">
        <v>2</v>
      </c>
      <c r="C42" s="27">
        <v>1</v>
      </c>
      <c r="D42" s="30" t="s">
        <v>26</v>
      </c>
      <c r="E42" s="30" t="s">
        <v>14</v>
      </c>
      <c r="F42" s="28">
        <v>852</v>
      </c>
      <c r="G42" s="253">
        <v>30</v>
      </c>
    </row>
    <row r="43" spans="1:8" s="32" customFormat="1" ht="15" x14ac:dyDescent="0.25">
      <c r="A43" s="24" t="s">
        <v>13</v>
      </c>
      <c r="B43" s="25">
        <v>2</v>
      </c>
      <c r="C43" s="26">
        <v>1</v>
      </c>
      <c r="D43" s="30" t="s">
        <v>26</v>
      </c>
      <c r="E43" s="30" t="s">
        <v>30</v>
      </c>
      <c r="F43" s="28"/>
      <c r="G43" s="253">
        <f>SUM(G44)</f>
        <v>5315.3</v>
      </c>
    </row>
    <row r="44" spans="1:8" s="32" customFormat="1" ht="15" x14ac:dyDescent="0.25">
      <c r="A44" s="24" t="s">
        <v>15</v>
      </c>
      <c r="B44" s="25">
        <v>2</v>
      </c>
      <c r="C44" s="27">
        <v>1</v>
      </c>
      <c r="D44" s="30" t="s">
        <v>26</v>
      </c>
      <c r="E44" s="30" t="s">
        <v>30</v>
      </c>
      <c r="F44" s="28">
        <v>120</v>
      </c>
      <c r="G44" s="253">
        <f>SUM(G45)</f>
        <v>5315.3</v>
      </c>
    </row>
    <row r="45" spans="1:8" s="32" customFormat="1" ht="15" x14ac:dyDescent="0.25">
      <c r="A45" s="24" t="s">
        <v>16</v>
      </c>
      <c r="B45" s="25">
        <v>2</v>
      </c>
      <c r="C45" s="27">
        <v>1</v>
      </c>
      <c r="D45" s="30" t="s">
        <v>26</v>
      </c>
      <c r="E45" s="30" t="s">
        <v>30</v>
      </c>
      <c r="F45" s="28">
        <v>121</v>
      </c>
      <c r="G45" s="253">
        <v>5315.3</v>
      </c>
    </row>
    <row r="46" spans="1:8" s="32" customFormat="1" ht="15" x14ac:dyDescent="0.25">
      <c r="A46" s="24" t="s">
        <v>13</v>
      </c>
      <c r="B46" s="25">
        <v>2</v>
      </c>
      <c r="C46" s="26">
        <v>1</v>
      </c>
      <c r="D46" s="27">
        <v>4</v>
      </c>
      <c r="E46" s="30" t="s">
        <v>31</v>
      </c>
      <c r="F46" s="28"/>
      <c r="G46" s="253">
        <f>SUM(G47+G50)</f>
        <v>1786.7000000000003</v>
      </c>
    </row>
    <row r="47" spans="1:8" s="32" customFormat="1" ht="15" x14ac:dyDescent="0.25">
      <c r="A47" s="24" t="s">
        <v>32</v>
      </c>
      <c r="B47" s="25">
        <v>2</v>
      </c>
      <c r="C47" s="27">
        <v>1</v>
      </c>
      <c r="D47" s="30" t="s">
        <v>26</v>
      </c>
      <c r="E47" s="30" t="s">
        <v>33</v>
      </c>
      <c r="F47" s="28"/>
      <c r="G47" s="253">
        <f>SUM(G48)</f>
        <v>481.4</v>
      </c>
      <c r="H47" s="31"/>
    </row>
    <row r="48" spans="1:8" s="32" customFormat="1" ht="15" x14ac:dyDescent="0.25">
      <c r="A48" s="35" t="s">
        <v>25</v>
      </c>
      <c r="B48" s="25">
        <v>2</v>
      </c>
      <c r="C48" s="27">
        <v>1</v>
      </c>
      <c r="D48" s="30" t="s">
        <v>26</v>
      </c>
      <c r="E48" s="30" t="s">
        <v>33</v>
      </c>
      <c r="F48" s="28">
        <v>120</v>
      </c>
      <c r="G48" s="253">
        <f>SUM(G49)</f>
        <v>481.4</v>
      </c>
    </row>
    <row r="49" spans="1:8" s="32" customFormat="1" ht="15" x14ac:dyDescent="0.25">
      <c r="A49" s="24" t="s">
        <v>16</v>
      </c>
      <c r="B49" s="25">
        <v>2</v>
      </c>
      <c r="C49" s="27">
        <v>1</v>
      </c>
      <c r="D49" s="30" t="s">
        <v>26</v>
      </c>
      <c r="E49" s="30" t="s">
        <v>33</v>
      </c>
      <c r="F49" s="28">
        <v>121</v>
      </c>
      <c r="G49" s="253">
        <v>481.4</v>
      </c>
    </row>
    <row r="50" spans="1:8" s="32" customFormat="1" ht="15" x14ac:dyDescent="0.25">
      <c r="A50" s="24" t="s">
        <v>13</v>
      </c>
      <c r="B50" s="25">
        <v>2</v>
      </c>
      <c r="C50" s="26">
        <v>1</v>
      </c>
      <c r="D50" s="27">
        <v>4</v>
      </c>
      <c r="E50" s="30" t="s">
        <v>34</v>
      </c>
      <c r="F50" s="28"/>
      <c r="G50" s="253">
        <f>SUM(G51+G53)</f>
        <v>1305.3000000000002</v>
      </c>
      <c r="H50" s="31"/>
    </row>
    <row r="51" spans="1:8" s="32" customFormat="1" ht="15" x14ac:dyDescent="0.25">
      <c r="A51" s="24" t="s">
        <v>25</v>
      </c>
      <c r="B51" s="25">
        <v>2</v>
      </c>
      <c r="C51" s="27">
        <v>1</v>
      </c>
      <c r="D51" s="30" t="s">
        <v>26</v>
      </c>
      <c r="E51" s="30" t="s">
        <v>34</v>
      </c>
      <c r="F51" s="28">
        <v>120</v>
      </c>
      <c r="G51" s="253">
        <f>SUM(G52)</f>
        <v>1252.9000000000001</v>
      </c>
    </row>
    <row r="52" spans="1:8" s="32" customFormat="1" ht="15" x14ac:dyDescent="0.25">
      <c r="A52" s="24" t="s">
        <v>16</v>
      </c>
      <c r="B52" s="25">
        <v>2</v>
      </c>
      <c r="C52" s="27">
        <v>1</v>
      </c>
      <c r="D52" s="30" t="s">
        <v>26</v>
      </c>
      <c r="E52" s="30" t="s">
        <v>34</v>
      </c>
      <c r="F52" s="28">
        <v>121</v>
      </c>
      <c r="G52" s="253">
        <v>1252.9000000000001</v>
      </c>
    </row>
    <row r="53" spans="1:8" s="32" customFormat="1" ht="15" x14ac:dyDescent="0.25">
      <c r="A53" s="24" t="s">
        <v>17</v>
      </c>
      <c r="B53" s="25">
        <v>2</v>
      </c>
      <c r="C53" s="27">
        <v>1</v>
      </c>
      <c r="D53" s="30" t="s">
        <v>26</v>
      </c>
      <c r="E53" s="30" t="s">
        <v>34</v>
      </c>
      <c r="F53" s="28">
        <v>240</v>
      </c>
      <c r="G53" s="253">
        <f>SUM(G54:G55)</f>
        <v>52.4</v>
      </c>
    </row>
    <row r="54" spans="1:8" s="32" customFormat="1" ht="30" x14ac:dyDescent="0.25">
      <c r="A54" s="24" t="s">
        <v>18</v>
      </c>
      <c r="B54" s="25">
        <v>2</v>
      </c>
      <c r="C54" s="27">
        <v>1</v>
      </c>
      <c r="D54" s="30" t="s">
        <v>26</v>
      </c>
      <c r="E54" s="30" t="s">
        <v>34</v>
      </c>
      <c r="F54" s="28">
        <v>242</v>
      </c>
      <c r="G54" s="253">
        <v>13</v>
      </c>
    </row>
    <row r="55" spans="1:8" s="32" customFormat="1" ht="15" x14ac:dyDescent="0.25">
      <c r="A55" s="24" t="s">
        <v>19</v>
      </c>
      <c r="B55" s="25">
        <v>2</v>
      </c>
      <c r="C55" s="27">
        <v>1</v>
      </c>
      <c r="D55" s="30" t="s">
        <v>26</v>
      </c>
      <c r="E55" s="30" t="s">
        <v>34</v>
      </c>
      <c r="F55" s="28">
        <v>244</v>
      </c>
      <c r="G55" s="253">
        <v>39.4</v>
      </c>
    </row>
    <row r="56" spans="1:8" s="32" customFormat="1" ht="30" x14ac:dyDescent="0.25">
      <c r="A56" s="24" t="s">
        <v>35</v>
      </c>
      <c r="B56" s="25">
        <v>2</v>
      </c>
      <c r="C56" s="27">
        <v>1</v>
      </c>
      <c r="D56" s="30" t="s">
        <v>26</v>
      </c>
      <c r="E56" s="30" t="s">
        <v>36</v>
      </c>
      <c r="F56" s="28"/>
      <c r="G56" s="253">
        <f>G57</f>
        <v>2698.9</v>
      </c>
    </row>
    <row r="57" spans="1:8" s="32" customFormat="1" ht="15" x14ac:dyDescent="0.25">
      <c r="A57" s="24" t="s">
        <v>25</v>
      </c>
      <c r="B57" s="25">
        <v>2</v>
      </c>
      <c r="C57" s="27">
        <v>1</v>
      </c>
      <c r="D57" s="30" t="s">
        <v>26</v>
      </c>
      <c r="E57" s="30" t="s">
        <v>36</v>
      </c>
      <c r="F57" s="28">
        <v>120</v>
      </c>
      <c r="G57" s="253">
        <f>SUM(G58)</f>
        <v>2698.9</v>
      </c>
    </row>
    <row r="58" spans="1:8" s="32" customFormat="1" ht="15" x14ac:dyDescent="0.25">
      <c r="A58" s="24" t="s">
        <v>16</v>
      </c>
      <c r="B58" s="25">
        <v>2</v>
      </c>
      <c r="C58" s="27">
        <v>1</v>
      </c>
      <c r="D58" s="30" t="s">
        <v>26</v>
      </c>
      <c r="E58" s="30" t="s">
        <v>36</v>
      </c>
      <c r="F58" s="28">
        <v>121</v>
      </c>
      <c r="G58" s="254">
        <v>2698.9</v>
      </c>
    </row>
    <row r="59" spans="1:8" s="32" customFormat="1" ht="30" x14ac:dyDescent="0.25">
      <c r="A59" s="24" t="s">
        <v>37</v>
      </c>
      <c r="B59" s="25">
        <v>2</v>
      </c>
      <c r="C59" s="27">
        <v>1</v>
      </c>
      <c r="D59" s="30" t="s">
        <v>26</v>
      </c>
      <c r="E59" s="30" t="s">
        <v>38</v>
      </c>
      <c r="F59" s="28"/>
      <c r="G59" s="253">
        <f>G60</f>
        <v>1785.9</v>
      </c>
    </row>
    <row r="60" spans="1:8" s="32" customFormat="1" ht="15" x14ac:dyDescent="0.25">
      <c r="A60" s="24" t="s">
        <v>25</v>
      </c>
      <c r="B60" s="25">
        <v>2</v>
      </c>
      <c r="C60" s="27">
        <v>1</v>
      </c>
      <c r="D60" s="30" t="s">
        <v>26</v>
      </c>
      <c r="E60" s="30" t="s">
        <v>38</v>
      </c>
      <c r="F60" s="28">
        <v>120</v>
      </c>
      <c r="G60" s="253">
        <f>SUM(G61)</f>
        <v>1785.9</v>
      </c>
    </row>
    <row r="61" spans="1:8" s="34" customFormat="1" ht="15" x14ac:dyDescent="0.25">
      <c r="A61" s="24" t="s">
        <v>16</v>
      </c>
      <c r="B61" s="25">
        <v>2</v>
      </c>
      <c r="C61" s="27">
        <v>1</v>
      </c>
      <c r="D61" s="30" t="s">
        <v>26</v>
      </c>
      <c r="E61" s="30" t="s">
        <v>38</v>
      </c>
      <c r="F61" s="28">
        <v>121</v>
      </c>
      <c r="G61" s="254">
        <v>1785.9</v>
      </c>
    </row>
    <row r="62" spans="1:8" s="32" customFormat="1" ht="15" x14ac:dyDescent="0.25">
      <c r="A62" s="36" t="s">
        <v>39</v>
      </c>
      <c r="B62" s="25">
        <v>2</v>
      </c>
      <c r="C62" s="27">
        <v>1</v>
      </c>
      <c r="D62" s="30" t="s">
        <v>26</v>
      </c>
      <c r="E62" s="30" t="s">
        <v>40</v>
      </c>
      <c r="F62" s="28"/>
      <c r="G62" s="253">
        <f>SUM(G63)</f>
        <v>2360.3000000000002</v>
      </c>
    </row>
    <row r="63" spans="1:8" s="32" customFormat="1" ht="57" customHeight="1" x14ac:dyDescent="0.25">
      <c r="A63" s="36" t="s">
        <v>41</v>
      </c>
      <c r="B63" s="25">
        <v>2</v>
      </c>
      <c r="C63" s="27">
        <v>1</v>
      </c>
      <c r="D63" s="30" t="s">
        <v>26</v>
      </c>
      <c r="E63" s="30" t="s">
        <v>42</v>
      </c>
      <c r="F63" s="37"/>
      <c r="G63" s="253">
        <f>SUM(G64+G67+G70+G75)</f>
        <v>2360.3000000000002</v>
      </c>
    </row>
    <row r="64" spans="1:8" s="32" customFormat="1" ht="30" x14ac:dyDescent="0.25">
      <c r="A64" s="38" t="s">
        <v>43</v>
      </c>
      <c r="B64" s="25">
        <v>2</v>
      </c>
      <c r="C64" s="27">
        <v>1</v>
      </c>
      <c r="D64" s="30" t="s">
        <v>26</v>
      </c>
      <c r="E64" s="30" t="s">
        <v>44</v>
      </c>
      <c r="F64" s="28"/>
      <c r="G64" s="253">
        <f>SUM(G65)</f>
        <v>608.5</v>
      </c>
    </row>
    <row r="65" spans="1:8" s="32" customFormat="1" ht="15" x14ac:dyDescent="0.25">
      <c r="A65" s="24" t="s">
        <v>25</v>
      </c>
      <c r="B65" s="25">
        <v>2</v>
      </c>
      <c r="C65" s="27">
        <v>1</v>
      </c>
      <c r="D65" s="30" t="s">
        <v>26</v>
      </c>
      <c r="E65" s="30" t="s">
        <v>44</v>
      </c>
      <c r="F65" s="28">
        <v>120</v>
      </c>
      <c r="G65" s="253">
        <f>SUM(G66)</f>
        <v>608.5</v>
      </c>
    </row>
    <row r="66" spans="1:8" s="32" customFormat="1" ht="15" x14ac:dyDescent="0.25">
      <c r="A66" s="24" t="s">
        <v>16</v>
      </c>
      <c r="B66" s="25">
        <v>2</v>
      </c>
      <c r="C66" s="27">
        <v>1</v>
      </c>
      <c r="D66" s="30" t="s">
        <v>26</v>
      </c>
      <c r="E66" s="30" t="s">
        <v>44</v>
      </c>
      <c r="F66" s="28">
        <v>121</v>
      </c>
      <c r="G66" s="253">
        <v>608.5</v>
      </c>
    </row>
    <row r="67" spans="1:8" s="32" customFormat="1" ht="30" x14ac:dyDescent="0.25">
      <c r="A67" s="24" t="s">
        <v>45</v>
      </c>
      <c r="B67" s="25">
        <v>2</v>
      </c>
      <c r="C67" s="27">
        <v>1</v>
      </c>
      <c r="D67" s="30" t="s">
        <v>26</v>
      </c>
      <c r="E67" s="30" t="s">
        <v>46</v>
      </c>
      <c r="F67" s="28"/>
      <c r="G67" s="253">
        <f>SUM(G68)</f>
        <v>1107.7</v>
      </c>
    </row>
    <row r="68" spans="1:8" s="32" customFormat="1" ht="15" x14ac:dyDescent="0.25">
      <c r="A68" s="24" t="s">
        <v>25</v>
      </c>
      <c r="B68" s="25">
        <v>2</v>
      </c>
      <c r="C68" s="27">
        <v>1</v>
      </c>
      <c r="D68" s="30" t="s">
        <v>26</v>
      </c>
      <c r="E68" s="30" t="s">
        <v>46</v>
      </c>
      <c r="F68" s="28">
        <v>120</v>
      </c>
      <c r="G68" s="253">
        <f>SUM(G69)</f>
        <v>1107.7</v>
      </c>
    </row>
    <row r="69" spans="1:8" s="32" customFormat="1" ht="15" x14ac:dyDescent="0.25">
      <c r="A69" s="24" t="s">
        <v>16</v>
      </c>
      <c r="B69" s="25">
        <v>2</v>
      </c>
      <c r="C69" s="27">
        <v>1</v>
      </c>
      <c r="D69" s="30" t="s">
        <v>26</v>
      </c>
      <c r="E69" s="30" t="s">
        <v>46</v>
      </c>
      <c r="F69" s="28">
        <v>121</v>
      </c>
      <c r="G69" s="253">
        <v>1107.7</v>
      </c>
    </row>
    <row r="70" spans="1:8" s="32" customFormat="1" ht="30" x14ac:dyDescent="0.25">
      <c r="A70" s="39" t="s">
        <v>48</v>
      </c>
      <c r="B70" s="25">
        <v>2</v>
      </c>
      <c r="C70" s="27">
        <v>1</v>
      </c>
      <c r="D70" s="30" t="s">
        <v>26</v>
      </c>
      <c r="E70" s="30" t="s">
        <v>49</v>
      </c>
      <c r="F70" s="28"/>
      <c r="G70" s="253">
        <f>SUM(G71+G73)</f>
        <v>541.40000000000009</v>
      </c>
      <c r="H70" s="31"/>
    </row>
    <row r="71" spans="1:8" s="32" customFormat="1" ht="15" x14ac:dyDescent="0.25">
      <c r="A71" s="24" t="s">
        <v>25</v>
      </c>
      <c r="B71" s="25">
        <v>2</v>
      </c>
      <c r="C71" s="27">
        <v>1</v>
      </c>
      <c r="D71" s="30" t="s">
        <v>26</v>
      </c>
      <c r="E71" s="30" t="s">
        <v>49</v>
      </c>
      <c r="F71" s="28">
        <v>120</v>
      </c>
      <c r="G71" s="253">
        <f>SUM(G72)</f>
        <v>516.20000000000005</v>
      </c>
    </row>
    <row r="72" spans="1:8" s="32" customFormat="1" ht="15" x14ac:dyDescent="0.25">
      <c r="A72" s="24" t="s">
        <v>16</v>
      </c>
      <c r="B72" s="25">
        <v>2</v>
      </c>
      <c r="C72" s="27">
        <v>1</v>
      </c>
      <c r="D72" s="30" t="s">
        <v>26</v>
      </c>
      <c r="E72" s="30" t="s">
        <v>49</v>
      </c>
      <c r="F72" s="28">
        <v>121</v>
      </c>
      <c r="G72" s="253">
        <v>516.20000000000005</v>
      </c>
    </row>
    <row r="73" spans="1:8" s="32" customFormat="1" ht="15" x14ac:dyDescent="0.25">
      <c r="A73" s="24" t="s">
        <v>17</v>
      </c>
      <c r="B73" s="25">
        <v>2</v>
      </c>
      <c r="C73" s="27">
        <v>1</v>
      </c>
      <c r="D73" s="30" t="s">
        <v>26</v>
      </c>
      <c r="E73" s="30" t="s">
        <v>49</v>
      </c>
      <c r="F73" s="28">
        <v>240</v>
      </c>
      <c r="G73" s="253">
        <f>SUM(G74:G74)</f>
        <v>25.2</v>
      </c>
    </row>
    <row r="74" spans="1:8" s="32" customFormat="1" ht="15" x14ac:dyDescent="0.25">
      <c r="A74" s="24" t="s">
        <v>19</v>
      </c>
      <c r="B74" s="25">
        <v>2</v>
      </c>
      <c r="C74" s="27">
        <v>1</v>
      </c>
      <c r="D74" s="30" t="s">
        <v>26</v>
      </c>
      <c r="E74" s="30" t="s">
        <v>49</v>
      </c>
      <c r="F74" s="28">
        <v>244</v>
      </c>
      <c r="G74" s="253">
        <v>25.2</v>
      </c>
    </row>
    <row r="75" spans="1:8" s="32" customFormat="1" ht="30" x14ac:dyDescent="0.25">
      <c r="A75" s="24" t="s">
        <v>511</v>
      </c>
      <c r="B75" s="25">
        <v>2</v>
      </c>
      <c r="C75" s="27">
        <v>1</v>
      </c>
      <c r="D75" s="30" t="s">
        <v>26</v>
      </c>
      <c r="E75" s="30" t="s">
        <v>428</v>
      </c>
      <c r="F75" s="28"/>
      <c r="G75" s="253">
        <f>G76</f>
        <v>102.7</v>
      </c>
    </row>
    <row r="76" spans="1:8" s="32" customFormat="1" ht="15" x14ac:dyDescent="0.25">
      <c r="A76" s="24" t="s">
        <v>25</v>
      </c>
      <c r="B76" s="25">
        <v>2</v>
      </c>
      <c r="C76" s="27">
        <v>1</v>
      </c>
      <c r="D76" s="30" t="s">
        <v>26</v>
      </c>
      <c r="E76" s="30" t="s">
        <v>428</v>
      </c>
      <c r="F76" s="28">
        <v>120</v>
      </c>
      <c r="G76" s="253">
        <f>G77</f>
        <v>102.7</v>
      </c>
    </row>
    <row r="77" spans="1:8" s="32" customFormat="1" ht="15" x14ac:dyDescent="0.25">
      <c r="A77" s="24" t="s">
        <v>16</v>
      </c>
      <c r="B77" s="25">
        <v>2</v>
      </c>
      <c r="C77" s="27">
        <v>1</v>
      </c>
      <c r="D77" s="30" t="s">
        <v>26</v>
      </c>
      <c r="E77" s="30" t="s">
        <v>428</v>
      </c>
      <c r="F77" s="28">
        <v>121</v>
      </c>
      <c r="G77" s="253">
        <v>102.7</v>
      </c>
    </row>
    <row r="78" spans="1:8" s="32" customFormat="1" ht="15" x14ac:dyDescent="0.25">
      <c r="A78" s="65" t="s">
        <v>53</v>
      </c>
      <c r="B78" s="46" t="s">
        <v>52</v>
      </c>
      <c r="C78" s="47">
        <v>1</v>
      </c>
      <c r="D78" s="48">
        <v>13</v>
      </c>
      <c r="E78" s="49" t="s">
        <v>7</v>
      </c>
      <c r="F78" s="50" t="s">
        <v>7</v>
      </c>
      <c r="G78" s="252">
        <f>G79+G83+G90+G95+G100+G108+G105</f>
        <v>14895.56</v>
      </c>
    </row>
    <row r="79" spans="1:8" s="32" customFormat="1" ht="30" x14ac:dyDescent="0.25">
      <c r="A79" s="24" t="s">
        <v>54</v>
      </c>
      <c r="B79" s="40" t="s">
        <v>52</v>
      </c>
      <c r="C79" s="27">
        <v>1</v>
      </c>
      <c r="D79" s="30" t="s">
        <v>55</v>
      </c>
      <c r="E79" s="30" t="s">
        <v>56</v>
      </c>
      <c r="F79" s="28"/>
      <c r="G79" s="253">
        <f>SUM(G80)</f>
        <v>521.29999999999995</v>
      </c>
    </row>
    <row r="80" spans="1:8" s="32" customFormat="1" ht="15" x14ac:dyDescent="0.25">
      <c r="A80" s="24" t="s">
        <v>57</v>
      </c>
      <c r="B80" s="40" t="s">
        <v>52</v>
      </c>
      <c r="C80" s="27">
        <v>1</v>
      </c>
      <c r="D80" s="30" t="s">
        <v>55</v>
      </c>
      <c r="E80" s="30" t="s">
        <v>58</v>
      </c>
      <c r="F80" s="37"/>
      <c r="G80" s="253">
        <f>SUM(G81)</f>
        <v>521.29999999999995</v>
      </c>
    </row>
    <row r="81" spans="1:7" s="32" customFormat="1" ht="15" x14ac:dyDescent="0.25">
      <c r="A81" s="24" t="s">
        <v>47</v>
      </c>
      <c r="B81" s="40" t="s">
        <v>52</v>
      </c>
      <c r="C81" s="27">
        <v>1</v>
      </c>
      <c r="D81" s="30" t="s">
        <v>55</v>
      </c>
      <c r="E81" s="30" t="s">
        <v>58</v>
      </c>
      <c r="F81" s="28">
        <v>240</v>
      </c>
      <c r="G81" s="253">
        <f>SUM(G82)</f>
        <v>521.29999999999995</v>
      </c>
    </row>
    <row r="82" spans="1:7" s="32" customFormat="1" ht="15" x14ac:dyDescent="0.25">
      <c r="A82" s="24" t="s">
        <v>19</v>
      </c>
      <c r="B82" s="40" t="s">
        <v>52</v>
      </c>
      <c r="C82" s="27">
        <v>1</v>
      </c>
      <c r="D82" s="30" t="s">
        <v>55</v>
      </c>
      <c r="E82" s="30" t="s">
        <v>58</v>
      </c>
      <c r="F82" s="28">
        <v>244</v>
      </c>
      <c r="G82" s="253">
        <v>521.29999999999995</v>
      </c>
    </row>
    <row r="83" spans="1:7" s="32" customFormat="1" ht="30" x14ac:dyDescent="0.25">
      <c r="A83" s="42" t="s">
        <v>59</v>
      </c>
      <c r="B83" s="40" t="s">
        <v>52</v>
      </c>
      <c r="C83" s="26">
        <v>1</v>
      </c>
      <c r="D83" s="27">
        <v>13</v>
      </c>
      <c r="E83" s="30" t="s">
        <v>60</v>
      </c>
      <c r="F83" s="43"/>
      <c r="G83" s="253">
        <f>SUM(G84)</f>
        <v>4738.8499999999995</v>
      </c>
    </row>
    <row r="84" spans="1:7" s="32" customFormat="1" ht="15" x14ac:dyDescent="0.25">
      <c r="A84" s="44" t="s">
        <v>61</v>
      </c>
      <c r="B84" s="40" t="s">
        <v>52</v>
      </c>
      <c r="C84" s="27">
        <v>1</v>
      </c>
      <c r="D84" s="30" t="s">
        <v>55</v>
      </c>
      <c r="E84" s="30" t="s">
        <v>62</v>
      </c>
      <c r="F84" s="28"/>
      <c r="G84" s="253">
        <f>G85+G88+G89</f>
        <v>4738.8499999999995</v>
      </c>
    </row>
    <row r="85" spans="1:7" s="32" customFormat="1" ht="15" x14ac:dyDescent="0.25">
      <c r="A85" s="24" t="s">
        <v>17</v>
      </c>
      <c r="B85" s="40" t="s">
        <v>52</v>
      </c>
      <c r="C85" s="27">
        <v>1</v>
      </c>
      <c r="D85" s="30" t="s">
        <v>55</v>
      </c>
      <c r="E85" s="30" t="s">
        <v>62</v>
      </c>
      <c r="F85" s="28">
        <v>240</v>
      </c>
      <c r="G85" s="253">
        <f>G86+G87</f>
        <v>4440.45</v>
      </c>
    </row>
    <row r="86" spans="1:7" s="32" customFormat="1" ht="30" x14ac:dyDescent="0.25">
      <c r="A86" s="24" t="s">
        <v>18</v>
      </c>
      <c r="B86" s="40" t="s">
        <v>52</v>
      </c>
      <c r="C86" s="27">
        <v>1</v>
      </c>
      <c r="D86" s="30" t="s">
        <v>55</v>
      </c>
      <c r="E86" s="30" t="s">
        <v>62</v>
      </c>
      <c r="F86" s="28">
        <v>242</v>
      </c>
      <c r="G86" s="253">
        <v>12.65</v>
      </c>
    </row>
    <row r="87" spans="1:7" s="32" customFormat="1" ht="15" x14ac:dyDescent="0.25">
      <c r="A87" s="24" t="s">
        <v>19</v>
      </c>
      <c r="B87" s="40" t="s">
        <v>52</v>
      </c>
      <c r="C87" s="27">
        <v>1</v>
      </c>
      <c r="D87" s="30" t="s">
        <v>55</v>
      </c>
      <c r="E87" s="30" t="s">
        <v>62</v>
      </c>
      <c r="F87" s="28">
        <v>244</v>
      </c>
      <c r="G87" s="253">
        <v>4427.8</v>
      </c>
    </row>
    <row r="88" spans="1:7" s="32" customFormat="1" ht="30" customHeight="1" x14ac:dyDescent="0.25">
      <c r="A88" s="41" t="s">
        <v>513</v>
      </c>
      <c r="B88" s="40" t="s">
        <v>52</v>
      </c>
      <c r="C88" s="26">
        <v>1</v>
      </c>
      <c r="D88" s="30" t="s">
        <v>55</v>
      </c>
      <c r="E88" s="30" t="s">
        <v>62</v>
      </c>
      <c r="F88" s="28">
        <v>321</v>
      </c>
      <c r="G88" s="253">
        <v>20</v>
      </c>
    </row>
    <row r="89" spans="1:7" s="32" customFormat="1" ht="15" x14ac:dyDescent="0.25">
      <c r="A89" s="24" t="s">
        <v>29</v>
      </c>
      <c r="B89" s="40" t="s">
        <v>52</v>
      </c>
      <c r="C89" s="26">
        <v>1</v>
      </c>
      <c r="D89" s="30" t="s">
        <v>55</v>
      </c>
      <c r="E89" s="30" t="s">
        <v>62</v>
      </c>
      <c r="F89" s="28">
        <v>852</v>
      </c>
      <c r="G89" s="253">
        <v>278.39999999999998</v>
      </c>
    </row>
    <row r="90" spans="1:7" s="34" customFormat="1" ht="30" x14ac:dyDescent="0.25">
      <c r="A90" s="41" t="s">
        <v>63</v>
      </c>
      <c r="B90" s="40" t="s">
        <v>52</v>
      </c>
      <c r="C90" s="26">
        <v>1</v>
      </c>
      <c r="D90" s="27">
        <v>13</v>
      </c>
      <c r="E90" s="30" t="s">
        <v>64</v>
      </c>
      <c r="F90" s="28"/>
      <c r="G90" s="253">
        <f>SUM(G91)</f>
        <v>9008.1</v>
      </c>
    </row>
    <row r="91" spans="1:7" s="32" customFormat="1" ht="45" x14ac:dyDescent="0.25">
      <c r="A91" s="41" t="s">
        <v>510</v>
      </c>
      <c r="B91" s="40" t="s">
        <v>52</v>
      </c>
      <c r="C91" s="26">
        <v>1</v>
      </c>
      <c r="D91" s="27">
        <v>13</v>
      </c>
      <c r="E91" s="30" t="s">
        <v>65</v>
      </c>
      <c r="F91" s="28"/>
      <c r="G91" s="253">
        <f>SUM(G92)</f>
        <v>9008.1</v>
      </c>
    </row>
    <row r="92" spans="1:7" s="32" customFormat="1" ht="30" x14ac:dyDescent="0.25">
      <c r="A92" s="41" t="s">
        <v>509</v>
      </c>
      <c r="B92" s="40" t="s">
        <v>52</v>
      </c>
      <c r="C92" s="26">
        <v>1</v>
      </c>
      <c r="D92" s="27">
        <v>13</v>
      </c>
      <c r="E92" s="30" t="s">
        <v>66</v>
      </c>
      <c r="F92" s="43"/>
      <c r="G92" s="253">
        <f>SUM(G93)</f>
        <v>9008.1</v>
      </c>
    </row>
    <row r="93" spans="1:7" s="32" customFormat="1" ht="30" x14ac:dyDescent="0.25">
      <c r="A93" s="24" t="s">
        <v>508</v>
      </c>
      <c r="B93" s="40" t="s">
        <v>52</v>
      </c>
      <c r="C93" s="27">
        <v>1</v>
      </c>
      <c r="D93" s="30" t="s">
        <v>55</v>
      </c>
      <c r="E93" s="30" t="s">
        <v>66</v>
      </c>
      <c r="F93" s="28">
        <v>410</v>
      </c>
      <c r="G93" s="253">
        <f>SUM(G94)</f>
        <v>9008.1</v>
      </c>
    </row>
    <row r="94" spans="1:7" s="32" customFormat="1" ht="29.25" customHeight="1" x14ac:dyDescent="0.25">
      <c r="A94" s="24" t="s">
        <v>67</v>
      </c>
      <c r="B94" s="40" t="s">
        <v>52</v>
      </c>
      <c r="C94" s="27">
        <v>1</v>
      </c>
      <c r="D94" s="30" t="s">
        <v>55</v>
      </c>
      <c r="E94" s="30" t="s">
        <v>66</v>
      </c>
      <c r="F94" s="28">
        <v>411</v>
      </c>
      <c r="G94" s="253">
        <v>9008.1</v>
      </c>
    </row>
    <row r="95" spans="1:7" s="32" customFormat="1" ht="15" x14ac:dyDescent="0.25">
      <c r="A95" s="226" t="s">
        <v>437</v>
      </c>
      <c r="B95" s="40" t="s">
        <v>52</v>
      </c>
      <c r="C95" s="62">
        <v>1</v>
      </c>
      <c r="D95" s="79" t="s">
        <v>55</v>
      </c>
      <c r="E95" s="225" t="s">
        <v>153</v>
      </c>
      <c r="F95" s="229"/>
      <c r="G95" s="253">
        <f>SUM(G96)</f>
        <v>30</v>
      </c>
    </row>
    <row r="96" spans="1:7" s="32" customFormat="1" ht="30" x14ac:dyDescent="0.25">
      <c r="A96" s="24" t="s">
        <v>455</v>
      </c>
      <c r="B96" s="40" t="s">
        <v>52</v>
      </c>
      <c r="C96" s="62">
        <v>1</v>
      </c>
      <c r="D96" s="79" t="s">
        <v>55</v>
      </c>
      <c r="E96" s="30" t="s">
        <v>155</v>
      </c>
      <c r="F96" s="228"/>
      <c r="G96" s="253">
        <f>SUM(G97)</f>
        <v>30</v>
      </c>
    </row>
    <row r="97" spans="1:8" s="32" customFormat="1" ht="29.25" customHeight="1" x14ac:dyDescent="0.25">
      <c r="A97" s="95" t="s">
        <v>454</v>
      </c>
      <c r="B97" s="40" t="s">
        <v>52</v>
      </c>
      <c r="C97" s="62">
        <v>1</v>
      </c>
      <c r="D97" s="79" t="s">
        <v>55</v>
      </c>
      <c r="E97" s="30" t="s">
        <v>432</v>
      </c>
      <c r="F97" s="228"/>
      <c r="G97" s="253">
        <f>SUM(G98+F108)</f>
        <v>30</v>
      </c>
    </row>
    <row r="98" spans="1:8" s="32" customFormat="1" ht="15" x14ac:dyDescent="0.25">
      <c r="A98" s="24" t="s">
        <v>47</v>
      </c>
      <c r="B98" s="40" t="s">
        <v>52</v>
      </c>
      <c r="C98" s="62">
        <v>1</v>
      </c>
      <c r="D98" s="30" t="s">
        <v>55</v>
      </c>
      <c r="E98" s="30" t="s">
        <v>432</v>
      </c>
      <c r="F98" s="28">
        <v>240</v>
      </c>
      <c r="G98" s="253">
        <f>SUM(G99)</f>
        <v>30</v>
      </c>
    </row>
    <row r="99" spans="1:8" s="32" customFormat="1" ht="15" x14ac:dyDescent="0.25">
      <c r="A99" s="94" t="s">
        <v>19</v>
      </c>
      <c r="B99" s="40" t="s">
        <v>52</v>
      </c>
      <c r="C99" s="62">
        <v>1</v>
      </c>
      <c r="D99" s="30" t="s">
        <v>55</v>
      </c>
      <c r="E99" s="30" t="s">
        <v>432</v>
      </c>
      <c r="F99" s="28">
        <v>244</v>
      </c>
      <c r="G99" s="253">
        <v>30</v>
      </c>
    </row>
    <row r="100" spans="1:8" s="32" customFormat="1" ht="15" x14ac:dyDescent="0.25">
      <c r="A100" s="249" t="s">
        <v>39</v>
      </c>
      <c r="B100" s="40" t="s">
        <v>52</v>
      </c>
      <c r="C100" s="62">
        <v>1</v>
      </c>
      <c r="D100" s="62">
        <v>13</v>
      </c>
      <c r="E100" s="225" t="s">
        <v>40</v>
      </c>
      <c r="F100" s="37"/>
      <c r="G100" s="253">
        <f>SUM(G101)</f>
        <v>378.81</v>
      </c>
    </row>
    <row r="101" spans="1:8" s="32" customFormat="1" ht="45" x14ac:dyDescent="0.25">
      <c r="A101" s="24" t="s">
        <v>188</v>
      </c>
      <c r="B101" s="40" t="s">
        <v>52</v>
      </c>
      <c r="C101" s="62">
        <v>1</v>
      </c>
      <c r="D101" s="62">
        <v>13</v>
      </c>
      <c r="E101" s="30" t="s">
        <v>189</v>
      </c>
      <c r="F101" s="228"/>
      <c r="G101" s="253">
        <f>SUM(G102)</f>
        <v>378.81</v>
      </c>
    </row>
    <row r="102" spans="1:8" s="32" customFormat="1" ht="30" x14ac:dyDescent="0.25">
      <c r="A102" s="24" t="s">
        <v>507</v>
      </c>
      <c r="B102" s="40" t="s">
        <v>52</v>
      </c>
      <c r="C102" s="62">
        <v>1</v>
      </c>
      <c r="D102" s="62">
        <v>13</v>
      </c>
      <c r="E102" s="30" t="s">
        <v>429</v>
      </c>
      <c r="F102" s="228"/>
      <c r="G102" s="253">
        <f>G103+G104</f>
        <v>378.81</v>
      </c>
    </row>
    <row r="103" spans="1:8" s="32" customFormat="1" ht="30" x14ac:dyDescent="0.25">
      <c r="A103" s="24" t="s">
        <v>18</v>
      </c>
      <c r="B103" s="40" t="s">
        <v>52</v>
      </c>
      <c r="C103" s="62">
        <v>1</v>
      </c>
      <c r="D103" s="62">
        <v>13</v>
      </c>
      <c r="E103" s="30" t="s">
        <v>429</v>
      </c>
      <c r="F103" s="228">
        <v>242</v>
      </c>
      <c r="G103" s="253">
        <v>25.71</v>
      </c>
    </row>
    <row r="104" spans="1:8" s="32" customFormat="1" ht="15" x14ac:dyDescent="0.25">
      <c r="A104" s="94" t="s">
        <v>19</v>
      </c>
      <c r="B104" s="40" t="s">
        <v>52</v>
      </c>
      <c r="C104" s="62">
        <v>1</v>
      </c>
      <c r="D104" s="62">
        <v>13</v>
      </c>
      <c r="E104" s="30" t="s">
        <v>429</v>
      </c>
      <c r="F104" s="228">
        <v>244</v>
      </c>
      <c r="G104" s="253">
        <v>353.1</v>
      </c>
    </row>
    <row r="105" spans="1:8" s="32" customFormat="1" ht="15" x14ac:dyDescent="0.25">
      <c r="A105" s="226" t="s">
        <v>50</v>
      </c>
      <c r="B105" s="40" t="s">
        <v>52</v>
      </c>
      <c r="C105" s="62">
        <v>1</v>
      </c>
      <c r="D105" s="62">
        <v>13</v>
      </c>
      <c r="E105" s="30" t="s">
        <v>1332</v>
      </c>
      <c r="F105" s="43"/>
      <c r="G105" s="404">
        <f>SUM(G106)</f>
        <v>68.5</v>
      </c>
    </row>
    <row r="106" spans="1:8" s="32" customFormat="1" ht="30" x14ac:dyDescent="0.25">
      <c r="A106" s="24" t="s">
        <v>1333</v>
      </c>
      <c r="B106" s="40" t="s">
        <v>52</v>
      </c>
      <c r="C106" s="62">
        <v>1</v>
      </c>
      <c r="D106" s="62">
        <v>13</v>
      </c>
      <c r="E106" s="30" t="s">
        <v>1332</v>
      </c>
      <c r="F106" s="43"/>
      <c r="G106" s="404">
        <f>SUM(G107)</f>
        <v>68.5</v>
      </c>
    </row>
    <row r="107" spans="1:8" s="32" customFormat="1" ht="15" x14ac:dyDescent="0.25">
      <c r="A107" s="405" t="s">
        <v>19</v>
      </c>
      <c r="B107" s="40" t="s">
        <v>52</v>
      </c>
      <c r="C107" s="62">
        <v>1</v>
      </c>
      <c r="D107" s="62">
        <v>13</v>
      </c>
      <c r="E107" s="30" t="s">
        <v>1332</v>
      </c>
      <c r="F107" s="43">
        <v>244</v>
      </c>
      <c r="G107" s="404">
        <v>68.5</v>
      </c>
    </row>
    <row r="108" spans="1:8" s="34" customFormat="1" ht="15" x14ac:dyDescent="0.25">
      <c r="A108" s="45" t="s">
        <v>68</v>
      </c>
      <c r="B108" s="40" t="s">
        <v>52</v>
      </c>
      <c r="C108" s="26">
        <v>1</v>
      </c>
      <c r="D108" s="27">
        <v>13</v>
      </c>
      <c r="E108" s="30" t="s">
        <v>69</v>
      </c>
      <c r="F108" s="28"/>
      <c r="G108" s="253">
        <f>SUM(G109+G112)</f>
        <v>150</v>
      </c>
    </row>
    <row r="109" spans="1:8" s="32" customFormat="1" ht="45" x14ac:dyDescent="0.25">
      <c r="A109" s="41" t="s">
        <v>70</v>
      </c>
      <c r="B109" s="40" t="s">
        <v>52</v>
      </c>
      <c r="C109" s="26">
        <v>1</v>
      </c>
      <c r="D109" s="27">
        <v>13</v>
      </c>
      <c r="E109" s="30" t="s">
        <v>71</v>
      </c>
      <c r="F109" s="28"/>
      <c r="G109" s="253">
        <f>SUM(G110)</f>
        <v>10</v>
      </c>
    </row>
    <row r="110" spans="1:8" s="32" customFormat="1" ht="15" x14ac:dyDescent="0.25">
      <c r="A110" s="24" t="s">
        <v>47</v>
      </c>
      <c r="B110" s="40" t="s">
        <v>52</v>
      </c>
      <c r="C110" s="27">
        <v>1</v>
      </c>
      <c r="D110" s="30" t="s">
        <v>55</v>
      </c>
      <c r="E110" s="30" t="s">
        <v>71</v>
      </c>
      <c r="F110" s="28">
        <v>240</v>
      </c>
      <c r="G110" s="253">
        <f>SUM(G111)</f>
        <v>10</v>
      </c>
    </row>
    <row r="111" spans="1:8" s="32" customFormat="1" ht="30" x14ac:dyDescent="0.25">
      <c r="A111" s="24" t="s">
        <v>18</v>
      </c>
      <c r="B111" s="40" t="s">
        <v>52</v>
      </c>
      <c r="C111" s="27">
        <v>1</v>
      </c>
      <c r="D111" s="30" t="s">
        <v>55</v>
      </c>
      <c r="E111" s="30" t="s">
        <v>71</v>
      </c>
      <c r="F111" s="28">
        <v>242</v>
      </c>
      <c r="G111" s="255">
        <v>10</v>
      </c>
    </row>
    <row r="112" spans="1:8" s="32" customFormat="1" ht="45" x14ac:dyDescent="0.25">
      <c r="A112" s="24" t="s">
        <v>72</v>
      </c>
      <c r="B112" s="40" t="s">
        <v>52</v>
      </c>
      <c r="C112" s="26">
        <v>1</v>
      </c>
      <c r="D112" s="27">
        <v>13</v>
      </c>
      <c r="E112" s="30" t="s">
        <v>73</v>
      </c>
      <c r="F112" s="28"/>
      <c r="G112" s="256">
        <f>SUM(G113)</f>
        <v>140</v>
      </c>
      <c r="H112" s="87"/>
    </row>
    <row r="113" spans="1:8" s="32" customFormat="1" ht="15" x14ac:dyDescent="0.25">
      <c r="A113" s="24" t="s">
        <v>17</v>
      </c>
      <c r="B113" s="40" t="s">
        <v>52</v>
      </c>
      <c r="C113" s="27">
        <v>1</v>
      </c>
      <c r="D113" s="30" t="s">
        <v>55</v>
      </c>
      <c r="E113" s="30" t="s">
        <v>73</v>
      </c>
      <c r="F113" s="28">
        <v>240</v>
      </c>
      <c r="G113" s="253">
        <f>SUM(G114)</f>
        <v>140</v>
      </c>
      <c r="H113" s="87"/>
    </row>
    <row r="114" spans="1:8" s="32" customFormat="1" ht="15" x14ac:dyDescent="0.25">
      <c r="A114" s="24" t="s">
        <v>19</v>
      </c>
      <c r="B114" s="40" t="s">
        <v>52</v>
      </c>
      <c r="C114" s="27">
        <v>1</v>
      </c>
      <c r="D114" s="30" t="s">
        <v>55</v>
      </c>
      <c r="E114" s="30" t="s">
        <v>73</v>
      </c>
      <c r="F114" s="28">
        <v>244</v>
      </c>
      <c r="G114" s="253">
        <v>140</v>
      </c>
      <c r="H114" s="87"/>
    </row>
    <row r="115" spans="1:8" s="32" customFormat="1" ht="15" x14ac:dyDescent="0.25">
      <c r="A115" s="17" t="s">
        <v>74</v>
      </c>
      <c r="B115" s="46" t="s">
        <v>52</v>
      </c>
      <c r="C115" s="47">
        <v>3</v>
      </c>
      <c r="D115" s="48"/>
      <c r="E115" s="49"/>
      <c r="F115" s="50"/>
      <c r="G115" s="252">
        <f>G124+G135+G116</f>
        <v>3475.8</v>
      </c>
      <c r="H115" s="248"/>
    </row>
    <row r="116" spans="1:8" s="51" customFormat="1" ht="14.25" x14ac:dyDescent="0.2">
      <c r="A116" s="17" t="s">
        <v>75</v>
      </c>
      <c r="B116" s="46" t="s">
        <v>52</v>
      </c>
      <c r="C116" s="47">
        <v>3</v>
      </c>
      <c r="D116" s="48">
        <v>4</v>
      </c>
      <c r="E116" s="49"/>
      <c r="F116" s="50"/>
      <c r="G116" s="252">
        <f>SUM(G118)</f>
        <v>2010.3</v>
      </c>
      <c r="H116" s="89"/>
    </row>
    <row r="117" spans="1:8" s="32" customFormat="1" ht="15" x14ac:dyDescent="0.25">
      <c r="A117" s="24" t="s">
        <v>76</v>
      </c>
      <c r="B117" s="40" t="s">
        <v>52</v>
      </c>
      <c r="C117" s="26">
        <v>3</v>
      </c>
      <c r="D117" s="27">
        <v>4</v>
      </c>
      <c r="E117" s="30" t="s">
        <v>77</v>
      </c>
      <c r="F117" s="28"/>
      <c r="G117" s="253">
        <f>SUM(G118)</f>
        <v>2010.3</v>
      </c>
      <c r="H117" s="87"/>
    </row>
    <row r="118" spans="1:8" s="32" customFormat="1" ht="15" x14ac:dyDescent="0.25">
      <c r="A118" s="24" t="s">
        <v>78</v>
      </c>
      <c r="B118" s="40" t="s">
        <v>52</v>
      </c>
      <c r="C118" s="26">
        <v>3</v>
      </c>
      <c r="D118" s="27">
        <v>4</v>
      </c>
      <c r="E118" s="30" t="s">
        <v>79</v>
      </c>
      <c r="F118" s="28"/>
      <c r="G118" s="253">
        <f>SUM(G119+G121)</f>
        <v>2010.3</v>
      </c>
    </row>
    <row r="119" spans="1:8" s="32" customFormat="1" ht="15" x14ac:dyDescent="0.25">
      <c r="A119" s="24" t="s">
        <v>25</v>
      </c>
      <c r="B119" s="40" t="s">
        <v>52</v>
      </c>
      <c r="C119" s="27">
        <v>3</v>
      </c>
      <c r="D119" s="30" t="s">
        <v>26</v>
      </c>
      <c r="E119" s="30" t="s">
        <v>79</v>
      </c>
      <c r="F119" s="28">
        <v>120</v>
      </c>
      <c r="G119" s="253">
        <f>SUM(G120:G120)</f>
        <v>1781.6</v>
      </c>
    </row>
    <row r="120" spans="1:8" s="32" customFormat="1" ht="15" x14ac:dyDescent="0.25">
      <c r="A120" s="24" t="s">
        <v>16</v>
      </c>
      <c r="B120" s="40" t="s">
        <v>52</v>
      </c>
      <c r="C120" s="27">
        <v>3</v>
      </c>
      <c r="D120" s="30" t="s">
        <v>26</v>
      </c>
      <c r="E120" s="30" t="s">
        <v>79</v>
      </c>
      <c r="F120" s="28">
        <v>121</v>
      </c>
      <c r="G120" s="253">
        <v>1781.6</v>
      </c>
    </row>
    <row r="121" spans="1:8" s="32" customFormat="1" ht="15" x14ac:dyDescent="0.25">
      <c r="A121" s="24" t="s">
        <v>47</v>
      </c>
      <c r="B121" s="40" t="s">
        <v>52</v>
      </c>
      <c r="C121" s="27">
        <v>3</v>
      </c>
      <c r="D121" s="30" t="s">
        <v>26</v>
      </c>
      <c r="E121" s="30" t="s">
        <v>79</v>
      </c>
      <c r="F121" s="28">
        <v>240</v>
      </c>
      <c r="G121" s="253">
        <f>SUM(G122:G123)</f>
        <v>228.7</v>
      </c>
    </row>
    <row r="122" spans="1:8" s="32" customFormat="1" ht="30" x14ac:dyDescent="0.25">
      <c r="A122" s="24" t="s">
        <v>18</v>
      </c>
      <c r="B122" s="40" t="s">
        <v>52</v>
      </c>
      <c r="C122" s="27">
        <v>3</v>
      </c>
      <c r="D122" s="30" t="s">
        <v>26</v>
      </c>
      <c r="E122" s="30" t="s">
        <v>79</v>
      </c>
      <c r="F122" s="28">
        <v>242</v>
      </c>
      <c r="G122" s="253">
        <v>36.1</v>
      </c>
    </row>
    <row r="123" spans="1:8" s="32" customFormat="1" ht="15" x14ac:dyDescent="0.25">
      <c r="A123" s="24" t="s">
        <v>19</v>
      </c>
      <c r="B123" s="40" t="s">
        <v>52</v>
      </c>
      <c r="C123" s="27">
        <v>3</v>
      </c>
      <c r="D123" s="30" t="s">
        <v>26</v>
      </c>
      <c r="E123" s="30" t="s">
        <v>79</v>
      </c>
      <c r="F123" s="28">
        <v>244</v>
      </c>
      <c r="G123" s="253">
        <v>192.6</v>
      </c>
    </row>
    <row r="124" spans="1:8" s="51" customFormat="1" ht="28.5" x14ac:dyDescent="0.2">
      <c r="A124" s="17" t="s">
        <v>80</v>
      </c>
      <c r="B124" s="46" t="s">
        <v>52</v>
      </c>
      <c r="C124" s="47">
        <v>3</v>
      </c>
      <c r="D124" s="48">
        <v>9</v>
      </c>
      <c r="E124" s="49"/>
      <c r="F124" s="50"/>
      <c r="G124" s="252">
        <f>SUM(G127+G131+G125)</f>
        <v>1192.9000000000001</v>
      </c>
    </row>
    <row r="125" spans="1:8" s="51" customFormat="1" ht="15" x14ac:dyDescent="0.25">
      <c r="A125" s="24" t="s">
        <v>1334</v>
      </c>
      <c r="B125" s="40" t="s">
        <v>52</v>
      </c>
      <c r="C125" s="27">
        <v>3</v>
      </c>
      <c r="D125" s="30" t="s">
        <v>85</v>
      </c>
      <c r="E125" s="30" t="s">
        <v>1335</v>
      </c>
      <c r="F125" s="28"/>
      <c r="G125" s="404">
        <f>SUM(G126)</f>
        <v>846.4</v>
      </c>
    </row>
    <row r="126" spans="1:8" s="51" customFormat="1" ht="30" x14ac:dyDescent="0.25">
      <c r="A126" s="24" t="s">
        <v>1336</v>
      </c>
      <c r="B126" s="40" t="s">
        <v>52</v>
      </c>
      <c r="C126" s="27">
        <v>3</v>
      </c>
      <c r="D126" s="30" t="s">
        <v>85</v>
      </c>
      <c r="E126" s="30" t="s">
        <v>1337</v>
      </c>
      <c r="F126" s="28">
        <v>441</v>
      </c>
      <c r="G126" s="404">
        <v>846.4</v>
      </c>
    </row>
    <row r="127" spans="1:8" s="32" customFormat="1" ht="30" x14ac:dyDescent="0.25">
      <c r="A127" s="24" t="s">
        <v>81</v>
      </c>
      <c r="B127" s="40" t="s">
        <v>52</v>
      </c>
      <c r="C127" s="26">
        <v>3</v>
      </c>
      <c r="D127" s="27">
        <v>9</v>
      </c>
      <c r="E127" s="30" t="s">
        <v>82</v>
      </c>
      <c r="F127" s="28"/>
      <c r="G127" s="253">
        <f>SUM(G128)</f>
        <v>302.89999999999998</v>
      </c>
    </row>
    <row r="128" spans="1:8" s="32" customFormat="1" ht="30" x14ac:dyDescent="0.25">
      <c r="A128" s="24" t="s">
        <v>83</v>
      </c>
      <c r="B128" s="40" t="s">
        <v>52</v>
      </c>
      <c r="C128" s="26">
        <v>3</v>
      </c>
      <c r="D128" s="27">
        <v>9</v>
      </c>
      <c r="E128" s="30" t="s">
        <v>84</v>
      </c>
      <c r="F128" s="28"/>
      <c r="G128" s="253">
        <f>SUM(G129)</f>
        <v>302.89999999999998</v>
      </c>
    </row>
    <row r="129" spans="1:7" s="32" customFormat="1" ht="15" x14ac:dyDescent="0.25">
      <c r="A129" s="24" t="s">
        <v>17</v>
      </c>
      <c r="B129" s="40" t="s">
        <v>52</v>
      </c>
      <c r="C129" s="27">
        <v>3</v>
      </c>
      <c r="D129" s="30" t="s">
        <v>85</v>
      </c>
      <c r="E129" s="30" t="s">
        <v>84</v>
      </c>
      <c r="F129" s="28">
        <v>240</v>
      </c>
      <c r="G129" s="253">
        <f>SUM(G130)</f>
        <v>302.89999999999998</v>
      </c>
    </row>
    <row r="130" spans="1:7" s="32" customFormat="1" ht="15" x14ac:dyDescent="0.25">
      <c r="A130" s="24" t="s">
        <v>19</v>
      </c>
      <c r="B130" s="40" t="s">
        <v>52</v>
      </c>
      <c r="C130" s="27">
        <v>3</v>
      </c>
      <c r="D130" s="30" t="s">
        <v>85</v>
      </c>
      <c r="E130" s="30" t="s">
        <v>84</v>
      </c>
      <c r="F130" s="28">
        <v>244</v>
      </c>
      <c r="G130" s="253">
        <v>302.89999999999998</v>
      </c>
    </row>
    <row r="131" spans="1:7" s="32" customFormat="1" ht="15" x14ac:dyDescent="0.25">
      <c r="A131" s="24" t="s">
        <v>86</v>
      </c>
      <c r="B131" s="40" t="s">
        <v>52</v>
      </c>
      <c r="C131" s="26">
        <v>3</v>
      </c>
      <c r="D131" s="27">
        <v>9</v>
      </c>
      <c r="E131" s="30" t="s">
        <v>87</v>
      </c>
      <c r="F131" s="28"/>
      <c r="G131" s="253">
        <f>SUM(G132)</f>
        <v>43.6</v>
      </c>
    </row>
    <row r="132" spans="1:7" s="32" customFormat="1" ht="30" x14ac:dyDescent="0.25">
      <c r="A132" s="52" t="s">
        <v>88</v>
      </c>
      <c r="B132" s="40" t="s">
        <v>52</v>
      </c>
      <c r="C132" s="26">
        <v>3</v>
      </c>
      <c r="D132" s="27">
        <v>9</v>
      </c>
      <c r="E132" s="30" t="s">
        <v>89</v>
      </c>
      <c r="F132" s="28"/>
      <c r="G132" s="253">
        <f>SUM(G133)</f>
        <v>43.6</v>
      </c>
    </row>
    <row r="133" spans="1:7" s="32" customFormat="1" ht="15" x14ac:dyDescent="0.25">
      <c r="A133" s="24" t="s">
        <v>17</v>
      </c>
      <c r="B133" s="40" t="s">
        <v>52</v>
      </c>
      <c r="C133" s="27">
        <v>3</v>
      </c>
      <c r="D133" s="30" t="s">
        <v>85</v>
      </c>
      <c r="E133" s="30" t="s">
        <v>89</v>
      </c>
      <c r="F133" s="28">
        <v>240</v>
      </c>
      <c r="G133" s="253">
        <f>SUM(G134)</f>
        <v>43.6</v>
      </c>
    </row>
    <row r="134" spans="1:7" s="32" customFormat="1" ht="15" x14ac:dyDescent="0.25">
      <c r="A134" s="24" t="s">
        <v>19</v>
      </c>
      <c r="B134" s="40" t="s">
        <v>52</v>
      </c>
      <c r="C134" s="27">
        <v>3</v>
      </c>
      <c r="D134" s="30" t="s">
        <v>85</v>
      </c>
      <c r="E134" s="30" t="s">
        <v>89</v>
      </c>
      <c r="F134" s="28">
        <v>244</v>
      </c>
      <c r="G134" s="253">
        <v>43.6</v>
      </c>
    </row>
    <row r="135" spans="1:7" s="246" customFormat="1" ht="29.25" x14ac:dyDescent="0.25">
      <c r="A135" s="247" t="s">
        <v>90</v>
      </c>
      <c r="B135" s="46" t="s">
        <v>52</v>
      </c>
      <c r="C135" s="47">
        <v>3</v>
      </c>
      <c r="D135" s="48">
        <v>14</v>
      </c>
      <c r="E135" s="49"/>
      <c r="F135" s="50"/>
      <c r="G135" s="252">
        <f>SUM(G137)</f>
        <v>272.60000000000002</v>
      </c>
    </row>
    <row r="136" spans="1:7" s="32" customFormat="1" ht="30" x14ac:dyDescent="0.25">
      <c r="A136" s="44" t="s">
        <v>506</v>
      </c>
      <c r="B136" s="40" t="s">
        <v>52</v>
      </c>
      <c r="C136" s="26">
        <v>3</v>
      </c>
      <c r="D136" s="27">
        <v>14</v>
      </c>
      <c r="E136" s="30" t="s">
        <v>504</v>
      </c>
      <c r="F136" s="28"/>
      <c r="G136" s="253">
        <f>SUM(G137)</f>
        <v>272.60000000000002</v>
      </c>
    </row>
    <row r="137" spans="1:7" s="32" customFormat="1" ht="15" x14ac:dyDescent="0.25">
      <c r="A137" s="24" t="s">
        <v>17</v>
      </c>
      <c r="B137" s="40" t="s">
        <v>52</v>
      </c>
      <c r="C137" s="27">
        <v>3</v>
      </c>
      <c r="D137" s="30" t="s">
        <v>505</v>
      </c>
      <c r="E137" s="30" t="s">
        <v>504</v>
      </c>
      <c r="F137" s="28">
        <v>240</v>
      </c>
      <c r="G137" s="253">
        <f>SUM(G138)</f>
        <v>272.60000000000002</v>
      </c>
    </row>
    <row r="138" spans="1:7" s="32" customFormat="1" ht="15" x14ac:dyDescent="0.25">
      <c r="A138" s="24" t="s">
        <v>19</v>
      </c>
      <c r="B138" s="40" t="s">
        <v>52</v>
      </c>
      <c r="C138" s="27">
        <v>3</v>
      </c>
      <c r="D138" s="30" t="s">
        <v>505</v>
      </c>
      <c r="E138" s="30" t="s">
        <v>504</v>
      </c>
      <c r="F138" s="28">
        <v>244</v>
      </c>
      <c r="G138" s="253">
        <v>272.60000000000002</v>
      </c>
    </row>
    <row r="139" spans="1:7" s="51" customFormat="1" ht="14.25" x14ac:dyDescent="0.2">
      <c r="A139" s="17" t="s">
        <v>91</v>
      </c>
      <c r="B139" s="46" t="s">
        <v>52</v>
      </c>
      <c r="C139" s="47">
        <v>4</v>
      </c>
      <c r="D139" s="48"/>
      <c r="E139" s="49"/>
      <c r="F139" s="50"/>
      <c r="G139" s="252">
        <f>SUM(G140+G146+G157+G150)</f>
        <v>11482.7</v>
      </c>
    </row>
    <row r="140" spans="1:7" s="51" customFormat="1" ht="14.25" x14ac:dyDescent="0.2">
      <c r="A140" s="17" t="s">
        <v>92</v>
      </c>
      <c r="B140" s="46" t="s">
        <v>52</v>
      </c>
      <c r="C140" s="47">
        <v>4</v>
      </c>
      <c r="D140" s="48">
        <v>5</v>
      </c>
      <c r="E140" s="49"/>
      <c r="F140" s="50"/>
      <c r="G140" s="252">
        <f>SUM(G141)</f>
        <v>6250</v>
      </c>
    </row>
    <row r="141" spans="1:7" s="32" customFormat="1" ht="15" x14ac:dyDescent="0.25">
      <c r="A141" s="24" t="s">
        <v>93</v>
      </c>
      <c r="B141" s="40" t="s">
        <v>52</v>
      </c>
      <c r="C141" s="26">
        <v>4</v>
      </c>
      <c r="D141" s="27">
        <v>5</v>
      </c>
      <c r="E141" s="30" t="s">
        <v>94</v>
      </c>
      <c r="F141" s="28"/>
      <c r="G141" s="253">
        <f>SUM(G142)</f>
        <v>6250</v>
      </c>
    </row>
    <row r="142" spans="1:7" s="32" customFormat="1" ht="15" x14ac:dyDescent="0.25">
      <c r="A142" s="24" t="s">
        <v>95</v>
      </c>
      <c r="B142" s="40" t="s">
        <v>52</v>
      </c>
      <c r="C142" s="26">
        <v>4</v>
      </c>
      <c r="D142" s="27">
        <v>5</v>
      </c>
      <c r="E142" s="30" t="s">
        <v>96</v>
      </c>
      <c r="F142" s="28"/>
      <c r="G142" s="253">
        <f>SUM(G145+G143)</f>
        <v>6250</v>
      </c>
    </row>
    <row r="143" spans="1:7" s="32" customFormat="1" ht="15" x14ac:dyDescent="0.25">
      <c r="A143" s="24" t="s">
        <v>17</v>
      </c>
      <c r="B143" s="40" t="s">
        <v>52</v>
      </c>
      <c r="C143" s="27">
        <v>4</v>
      </c>
      <c r="D143" s="27">
        <v>5</v>
      </c>
      <c r="E143" s="30" t="s">
        <v>96</v>
      </c>
      <c r="F143" s="28">
        <v>240</v>
      </c>
      <c r="G143" s="253">
        <f>SUM(G144)</f>
        <v>265</v>
      </c>
    </row>
    <row r="144" spans="1:7" s="32" customFormat="1" ht="15" x14ac:dyDescent="0.25">
      <c r="A144" s="24" t="s">
        <v>19</v>
      </c>
      <c r="B144" s="40" t="s">
        <v>52</v>
      </c>
      <c r="C144" s="27">
        <v>4</v>
      </c>
      <c r="D144" s="27">
        <v>5</v>
      </c>
      <c r="E144" s="30" t="s">
        <v>96</v>
      </c>
      <c r="F144" s="28">
        <v>244</v>
      </c>
      <c r="G144" s="253">
        <v>265</v>
      </c>
    </row>
    <row r="145" spans="1:8" s="32" customFormat="1" ht="15" x14ac:dyDescent="0.25">
      <c r="A145" s="24" t="s">
        <v>97</v>
      </c>
      <c r="B145" s="40" t="s">
        <v>52</v>
      </c>
      <c r="C145" s="27">
        <v>4</v>
      </c>
      <c r="D145" s="27">
        <v>5</v>
      </c>
      <c r="E145" s="30" t="s">
        <v>96</v>
      </c>
      <c r="F145" s="30" t="s">
        <v>98</v>
      </c>
      <c r="G145" s="253">
        <v>5985</v>
      </c>
    </row>
    <row r="146" spans="1:8" s="51" customFormat="1" ht="14.25" x14ac:dyDescent="0.2">
      <c r="A146" s="17" t="s">
        <v>99</v>
      </c>
      <c r="B146" s="46" t="s">
        <v>52</v>
      </c>
      <c r="C146" s="47">
        <v>4</v>
      </c>
      <c r="D146" s="48">
        <v>8</v>
      </c>
      <c r="E146" s="49"/>
      <c r="F146" s="50"/>
      <c r="G146" s="252">
        <f>SUM(G147)</f>
        <v>1650</v>
      </c>
    </row>
    <row r="147" spans="1:8" s="32" customFormat="1" ht="15" x14ac:dyDescent="0.25">
      <c r="A147" s="24" t="s">
        <v>100</v>
      </c>
      <c r="B147" s="40" t="s">
        <v>52</v>
      </c>
      <c r="C147" s="26">
        <v>4</v>
      </c>
      <c r="D147" s="27">
        <v>8</v>
      </c>
      <c r="E147" s="30" t="s">
        <v>101</v>
      </c>
      <c r="F147" s="28"/>
      <c r="G147" s="253">
        <f>SUM(G148)</f>
        <v>1650</v>
      </c>
    </row>
    <row r="148" spans="1:8" s="32" customFormat="1" ht="15" x14ac:dyDescent="0.25">
      <c r="A148" s="24" t="s">
        <v>102</v>
      </c>
      <c r="B148" s="40" t="s">
        <v>52</v>
      </c>
      <c r="C148" s="26">
        <v>4</v>
      </c>
      <c r="D148" s="27">
        <v>8</v>
      </c>
      <c r="E148" s="30" t="s">
        <v>103</v>
      </c>
      <c r="F148" s="28"/>
      <c r="G148" s="253">
        <f>SUM(G149)</f>
        <v>1650</v>
      </c>
    </row>
    <row r="149" spans="1:8" s="32" customFormat="1" ht="15" x14ac:dyDescent="0.25">
      <c r="A149" s="24" t="s">
        <v>97</v>
      </c>
      <c r="B149" s="245">
        <v>2</v>
      </c>
      <c r="C149" s="27">
        <v>4</v>
      </c>
      <c r="D149" s="27">
        <v>8</v>
      </c>
      <c r="E149" s="30" t="s">
        <v>103</v>
      </c>
      <c r="F149" s="30" t="s">
        <v>98</v>
      </c>
      <c r="G149" s="253">
        <v>1650</v>
      </c>
      <c r="H149" s="31"/>
    </row>
    <row r="150" spans="1:8" s="51" customFormat="1" ht="14.25" x14ac:dyDescent="0.2">
      <c r="A150" s="17" t="s">
        <v>503</v>
      </c>
      <c r="B150" s="46" t="s">
        <v>52</v>
      </c>
      <c r="C150" s="47">
        <v>4</v>
      </c>
      <c r="D150" s="244"/>
      <c r="E150" s="243"/>
      <c r="F150" s="242"/>
      <c r="G150" s="257">
        <f>SUM(G152)</f>
        <v>3481.7</v>
      </c>
    </row>
    <row r="151" spans="1:8" s="32" customFormat="1" ht="15" x14ac:dyDescent="0.25">
      <c r="A151" s="24" t="s">
        <v>502</v>
      </c>
      <c r="B151" s="40" t="s">
        <v>52</v>
      </c>
      <c r="C151" s="26">
        <v>4</v>
      </c>
      <c r="D151" s="53">
        <v>9</v>
      </c>
      <c r="E151" s="54"/>
      <c r="F151" s="55"/>
      <c r="G151" s="253">
        <f>SUM(G152)</f>
        <v>3481.7</v>
      </c>
    </row>
    <row r="152" spans="1:8" s="32" customFormat="1" ht="30" x14ac:dyDescent="0.25">
      <c r="A152" s="56" t="s">
        <v>500</v>
      </c>
      <c r="B152" s="40" t="s">
        <v>52</v>
      </c>
      <c r="C152" s="26">
        <v>4</v>
      </c>
      <c r="D152" s="53">
        <v>9</v>
      </c>
      <c r="E152" s="54">
        <v>3150000</v>
      </c>
      <c r="F152" s="55"/>
      <c r="G152" s="258">
        <f>SUM(G153)</f>
        <v>3481.7</v>
      </c>
    </row>
    <row r="153" spans="1:8" s="32" customFormat="1" ht="15" x14ac:dyDescent="0.25">
      <c r="A153" s="56" t="s">
        <v>501</v>
      </c>
      <c r="B153" s="40" t="s">
        <v>52</v>
      </c>
      <c r="C153" s="26">
        <v>4</v>
      </c>
      <c r="D153" s="53">
        <v>9</v>
      </c>
      <c r="E153" s="54">
        <v>3150100</v>
      </c>
      <c r="F153" s="55"/>
      <c r="G153" s="258">
        <f>SUM(G154)</f>
        <v>3481.7</v>
      </c>
    </row>
    <row r="154" spans="1:8" s="32" customFormat="1" ht="30" x14ac:dyDescent="0.25">
      <c r="A154" s="56" t="s">
        <v>500</v>
      </c>
      <c r="B154" s="40" t="s">
        <v>52</v>
      </c>
      <c r="C154" s="26">
        <v>4</v>
      </c>
      <c r="D154" s="53">
        <v>9</v>
      </c>
      <c r="E154" s="54">
        <v>3150103</v>
      </c>
      <c r="F154" s="55"/>
      <c r="G154" s="258">
        <f>SUM(G156)</f>
        <v>3481.7</v>
      </c>
    </row>
    <row r="155" spans="1:8" s="32" customFormat="1" ht="15" x14ac:dyDescent="0.25">
      <c r="A155" s="24" t="s">
        <v>17</v>
      </c>
      <c r="B155" s="40" t="s">
        <v>52</v>
      </c>
      <c r="C155" s="57">
        <v>4</v>
      </c>
      <c r="D155" s="53">
        <v>9</v>
      </c>
      <c r="E155" s="54">
        <v>3150103</v>
      </c>
      <c r="F155" s="28">
        <v>240</v>
      </c>
      <c r="G155" s="253">
        <f>SUM(G156)</f>
        <v>3481.7</v>
      </c>
    </row>
    <row r="156" spans="1:8" s="32" customFormat="1" ht="15" x14ac:dyDescent="0.25">
      <c r="A156" s="24" t="s">
        <v>19</v>
      </c>
      <c r="B156" s="40" t="s">
        <v>52</v>
      </c>
      <c r="C156" s="57">
        <v>4</v>
      </c>
      <c r="D156" s="53">
        <v>9</v>
      </c>
      <c r="E156" s="54">
        <v>3150103</v>
      </c>
      <c r="F156" s="28">
        <v>244</v>
      </c>
      <c r="G156" s="253">
        <v>3481.7</v>
      </c>
    </row>
    <row r="157" spans="1:8" s="51" customFormat="1" ht="14.25" x14ac:dyDescent="0.2">
      <c r="A157" s="17" t="s">
        <v>104</v>
      </c>
      <c r="B157" s="46" t="s">
        <v>52</v>
      </c>
      <c r="C157" s="47">
        <v>4</v>
      </c>
      <c r="D157" s="48">
        <v>12</v>
      </c>
      <c r="E157" s="49"/>
      <c r="F157" s="50"/>
      <c r="G157" s="252">
        <f>SUM(G158)</f>
        <v>101</v>
      </c>
    </row>
    <row r="158" spans="1:8" s="34" customFormat="1" ht="15" x14ac:dyDescent="0.25">
      <c r="A158" s="24" t="s">
        <v>68</v>
      </c>
      <c r="B158" s="40" t="s">
        <v>52</v>
      </c>
      <c r="C158" s="26">
        <v>4</v>
      </c>
      <c r="D158" s="27">
        <v>12</v>
      </c>
      <c r="E158" s="30" t="s">
        <v>69</v>
      </c>
      <c r="F158" s="28"/>
      <c r="G158" s="253">
        <f>SUM(G159)</f>
        <v>101</v>
      </c>
    </row>
    <row r="159" spans="1:8" s="32" customFormat="1" ht="45" x14ac:dyDescent="0.25">
      <c r="A159" s="24" t="s">
        <v>499</v>
      </c>
      <c r="B159" s="40" t="s">
        <v>52</v>
      </c>
      <c r="C159" s="26">
        <v>4</v>
      </c>
      <c r="D159" s="27">
        <v>12</v>
      </c>
      <c r="E159" s="30" t="s">
        <v>498</v>
      </c>
      <c r="F159" s="30"/>
      <c r="G159" s="253">
        <f>G160</f>
        <v>101</v>
      </c>
    </row>
    <row r="160" spans="1:8" s="32" customFormat="1" ht="15" x14ac:dyDescent="0.25">
      <c r="A160" s="24" t="s">
        <v>17</v>
      </c>
      <c r="B160" s="40" t="s">
        <v>52</v>
      </c>
      <c r="C160" s="27">
        <v>4</v>
      </c>
      <c r="D160" s="30" t="s">
        <v>105</v>
      </c>
      <c r="E160" s="30" t="s">
        <v>498</v>
      </c>
      <c r="F160" s="28">
        <v>240</v>
      </c>
      <c r="G160" s="253">
        <f>SUM(G161)</f>
        <v>101</v>
      </c>
    </row>
    <row r="161" spans="1:9" s="32" customFormat="1" ht="15" x14ac:dyDescent="0.25">
      <c r="A161" s="24" t="s">
        <v>19</v>
      </c>
      <c r="B161" s="40" t="s">
        <v>52</v>
      </c>
      <c r="C161" s="27">
        <v>4</v>
      </c>
      <c r="D161" s="30" t="s">
        <v>105</v>
      </c>
      <c r="E161" s="30" t="s">
        <v>498</v>
      </c>
      <c r="F161" s="28">
        <v>244</v>
      </c>
      <c r="G161" s="253">
        <v>101</v>
      </c>
    </row>
    <row r="162" spans="1:9" s="51" customFormat="1" ht="14.25" x14ac:dyDescent="0.2">
      <c r="A162" s="17" t="s">
        <v>466</v>
      </c>
      <c r="B162" s="46" t="s">
        <v>52</v>
      </c>
      <c r="C162" s="47">
        <v>5</v>
      </c>
      <c r="D162" s="48"/>
      <c r="E162" s="49"/>
      <c r="F162" s="49"/>
      <c r="G162" s="252">
        <f>SUM(G163)</f>
        <v>465.6</v>
      </c>
    </row>
    <row r="163" spans="1:9" s="51" customFormat="1" ht="14.25" x14ac:dyDescent="0.2">
      <c r="A163" s="17" t="s">
        <v>434</v>
      </c>
      <c r="B163" s="46" t="s">
        <v>52</v>
      </c>
      <c r="C163" s="48">
        <v>5</v>
      </c>
      <c r="D163" s="48">
        <v>3</v>
      </c>
      <c r="E163" s="49"/>
      <c r="F163" s="50"/>
      <c r="G163" s="252">
        <f>SUM(G164)</f>
        <v>465.6</v>
      </c>
      <c r="I163" s="58"/>
    </row>
    <row r="164" spans="1:9" s="32" customFormat="1" ht="15" x14ac:dyDescent="0.25">
      <c r="A164" s="24" t="s">
        <v>496</v>
      </c>
      <c r="B164" s="40" t="s">
        <v>52</v>
      </c>
      <c r="C164" s="27">
        <v>5</v>
      </c>
      <c r="D164" s="27">
        <v>3</v>
      </c>
      <c r="E164" s="30" t="s">
        <v>431</v>
      </c>
      <c r="F164" s="28"/>
      <c r="G164" s="253">
        <f>SUM(G166:G166)</f>
        <v>465.6</v>
      </c>
      <c r="I164" s="59"/>
    </row>
    <row r="165" spans="1:9" s="32" customFormat="1" ht="15" x14ac:dyDescent="0.25">
      <c r="A165" s="24" t="s">
        <v>17</v>
      </c>
      <c r="B165" s="40" t="s">
        <v>52</v>
      </c>
      <c r="C165" s="27">
        <v>5</v>
      </c>
      <c r="D165" s="30" t="s">
        <v>22</v>
      </c>
      <c r="E165" s="30" t="s">
        <v>431</v>
      </c>
      <c r="F165" s="28">
        <v>240</v>
      </c>
      <c r="G165" s="253">
        <f>SUM(G166)</f>
        <v>465.6</v>
      </c>
      <c r="I165" s="59"/>
    </row>
    <row r="166" spans="1:9" s="32" customFormat="1" ht="15" x14ac:dyDescent="0.25">
      <c r="A166" s="24" t="s">
        <v>19</v>
      </c>
      <c r="B166" s="40" t="s">
        <v>52</v>
      </c>
      <c r="C166" s="27">
        <v>5</v>
      </c>
      <c r="D166" s="30" t="s">
        <v>22</v>
      </c>
      <c r="E166" s="30" t="s">
        <v>431</v>
      </c>
      <c r="F166" s="28">
        <v>244</v>
      </c>
      <c r="G166" s="253">
        <v>465.6</v>
      </c>
      <c r="I166" s="59"/>
    </row>
    <row r="167" spans="1:9" s="51" customFormat="1" ht="14.25" x14ac:dyDescent="0.2">
      <c r="A167" s="17" t="s">
        <v>109</v>
      </c>
      <c r="B167" s="46" t="s">
        <v>52</v>
      </c>
      <c r="C167" s="48">
        <v>7</v>
      </c>
      <c r="D167" s="48"/>
      <c r="E167" s="49"/>
      <c r="F167" s="50"/>
      <c r="G167" s="252">
        <f>SUM(G168+G174+G188)</f>
        <v>40506.400000000001</v>
      </c>
      <c r="I167" s="58"/>
    </row>
    <row r="168" spans="1:9" s="51" customFormat="1" ht="14.25" x14ac:dyDescent="0.2">
      <c r="A168" s="17" t="s">
        <v>110</v>
      </c>
      <c r="B168" s="46" t="s">
        <v>52</v>
      </c>
      <c r="C168" s="48">
        <v>7</v>
      </c>
      <c r="D168" s="48">
        <v>1</v>
      </c>
      <c r="E168" s="49"/>
      <c r="F168" s="50"/>
      <c r="G168" s="252">
        <f>SUM(G169)</f>
        <v>36011.800000000003</v>
      </c>
      <c r="I168" s="58"/>
    </row>
    <row r="169" spans="1:9" s="32" customFormat="1" ht="30" x14ac:dyDescent="0.25">
      <c r="A169" s="24" t="s">
        <v>63</v>
      </c>
      <c r="B169" s="40" t="s">
        <v>52</v>
      </c>
      <c r="C169" s="27">
        <v>7</v>
      </c>
      <c r="D169" s="27">
        <v>1</v>
      </c>
      <c r="E169" s="30" t="s">
        <v>64</v>
      </c>
      <c r="F169" s="28"/>
      <c r="G169" s="253">
        <f>SUM(G170)</f>
        <v>36011.800000000003</v>
      </c>
      <c r="I169" s="59"/>
    </row>
    <row r="170" spans="1:9" s="32" customFormat="1" ht="45" x14ac:dyDescent="0.25">
      <c r="A170" s="24" t="s">
        <v>107</v>
      </c>
      <c r="B170" s="40" t="s">
        <v>52</v>
      </c>
      <c r="C170" s="27">
        <v>7</v>
      </c>
      <c r="D170" s="27">
        <v>1</v>
      </c>
      <c r="E170" s="30" t="s">
        <v>65</v>
      </c>
      <c r="F170" s="28"/>
      <c r="G170" s="253">
        <f>SUM(G171)</f>
        <v>36011.800000000003</v>
      </c>
      <c r="I170" s="59"/>
    </row>
    <row r="171" spans="1:9" s="32" customFormat="1" ht="30" x14ac:dyDescent="0.25">
      <c r="A171" s="24" t="s">
        <v>111</v>
      </c>
      <c r="B171" s="40" t="s">
        <v>52</v>
      </c>
      <c r="C171" s="27">
        <v>7</v>
      </c>
      <c r="D171" s="27">
        <v>1</v>
      </c>
      <c r="E171" s="30" t="s">
        <v>66</v>
      </c>
      <c r="F171" s="28"/>
      <c r="G171" s="253">
        <f>SUM(G172)</f>
        <v>36011.800000000003</v>
      </c>
      <c r="I171" s="59"/>
    </row>
    <row r="172" spans="1:9" s="32" customFormat="1" ht="30" x14ac:dyDescent="0.25">
      <c r="A172" s="24" t="s">
        <v>108</v>
      </c>
      <c r="B172" s="40" t="s">
        <v>52</v>
      </c>
      <c r="C172" s="27">
        <v>7</v>
      </c>
      <c r="D172" s="30" t="s">
        <v>106</v>
      </c>
      <c r="E172" s="30" t="s">
        <v>66</v>
      </c>
      <c r="F172" s="28">
        <v>410</v>
      </c>
      <c r="G172" s="253">
        <f>SUM(G173)</f>
        <v>36011.800000000003</v>
      </c>
      <c r="I172" s="59"/>
    </row>
    <row r="173" spans="1:9" s="32" customFormat="1" ht="28.5" customHeight="1" x14ac:dyDescent="0.25">
      <c r="A173" s="24" t="s">
        <v>67</v>
      </c>
      <c r="B173" s="40" t="s">
        <v>52</v>
      </c>
      <c r="C173" s="27">
        <v>7</v>
      </c>
      <c r="D173" s="30" t="s">
        <v>106</v>
      </c>
      <c r="E173" s="30" t="s">
        <v>66</v>
      </c>
      <c r="F173" s="28">
        <v>411</v>
      </c>
      <c r="G173" s="253">
        <v>36011.800000000003</v>
      </c>
      <c r="I173" s="59"/>
    </row>
    <row r="174" spans="1:9" s="51" customFormat="1" ht="14.25" x14ac:dyDescent="0.2">
      <c r="A174" s="17" t="s">
        <v>112</v>
      </c>
      <c r="B174" s="46" t="s">
        <v>52</v>
      </c>
      <c r="C174" s="48">
        <v>7</v>
      </c>
      <c r="D174" s="48">
        <v>2</v>
      </c>
      <c r="E174" s="49"/>
      <c r="F174" s="49"/>
      <c r="G174" s="252">
        <f>SUM(G175+G180+G185)</f>
        <v>2291.5</v>
      </c>
      <c r="I174" s="58"/>
    </row>
    <row r="175" spans="1:9" s="32" customFormat="1" ht="30" x14ac:dyDescent="0.25">
      <c r="A175" s="24" t="s">
        <v>63</v>
      </c>
      <c r="B175" s="40" t="s">
        <v>52</v>
      </c>
      <c r="C175" s="27">
        <v>7</v>
      </c>
      <c r="D175" s="27">
        <v>2</v>
      </c>
      <c r="E175" s="30" t="s">
        <v>64</v>
      </c>
      <c r="F175" s="30"/>
      <c r="G175" s="253">
        <f>SUM(G176)</f>
        <v>254.3</v>
      </c>
    </row>
    <row r="176" spans="1:9" s="32" customFormat="1" ht="45" x14ac:dyDescent="0.25">
      <c r="A176" s="24" t="s">
        <v>107</v>
      </c>
      <c r="B176" s="40" t="s">
        <v>52</v>
      </c>
      <c r="C176" s="27">
        <v>7</v>
      </c>
      <c r="D176" s="27">
        <v>2</v>
      </c>
      <c r="E176" s="30" t="s">
        <v>65</v>
      </c>
      <c r="F176" s="30"/>
      <c r="G176" s="253">
        <f>SUM(G177)</f>
        <v>254.3</v>
      </c>
    </row>
    <row r="177" spans="1:7" s="32" customFormat="1" ht="30" x14ac:dyDescent="0.25">
      <c r="A177" s="24" t="s">
        <v>111</v>
      </c>
      <c r="B177" s="40" t="s">
        <v>52</v>
      </c>
      <c r="C177" s="27">
        <v>7</v>
      </c>
      <c r="D177" s="27">
        <v>2</v>
      </c>
      <c r="E177" s="30" t="s">
        <v>66</v>
      </c>
      <c r="F177" s="30"/>
      <c r="G177" s="253">
        <f>SUM(G178)</f>
        <v>254.3</v>
      </c>
    </row>
    <row r="178" spans="1:7" s="32" customFormat="1" ht="30" x14ac:dyDescent="0.25">
      <c r="A178" s="24" t="s">
        <v>108</v>
      </c>
      <c r="B178" s="40" t="s">
        <v>52</v>
      </c>
      <c r="C178" s="27">
        <v>7</v>
      </c>
      <c r="D178" s="30" t="s">
        <v>113</v>
      </c>
      <c r="E178" s="30" t="s">
        <v>66</v>
      </c>
      <c r="F178" s="28">
        <v>410</v>
      </c>
      <c r="G178" s="253">
        <f>SUM(G179)</f>
        <v>254.3</v>
      </c>
    </row>
    <row r="179" spans="1:7" s="32" customFormat="1" ht="33" customHeight="1" x14ac:dyDescent="0.25">
      <c r="A179" s="24" t="s">
        <v>67</v>
      </c>
      <c r="B179" s="40" t="s">
        <v>52</v>
      </c>
      <c r="C179" s="27">
        <v>7</v>
      </c>
      <c r="D179" s="30" t="s">
        <v>113</v>
      </c>
      <c r="E179" s="30" t="s">
        <v>66</v>
      </c>
      <c r="F179" s="28">
        <v>411</v>
      </c>
      <c r="G179" s="253">
        <v>254.3</v>
      </c>
    </row>
    <row r="180" spans="1:7" s="32" customFormat="1" ht="17.25" customHeight="1" x14ac:dyDescent="0.25">
      <c r="A180" s="24" t="s">
        <v>437</v>
      </c>
      <c r="B180" s="25">
        <v>2</v>
      </c>
      <c r="C180" s="27">
        <v>7</v>
      </c>
      <c r="D180" s="30" t="s">
        <v>113</v>
      </c>
      <c r="E180" s="30" t="s">
        <v>153</v>
      </c>
      <c r="F180" s="228"/>
      <c r="G180" s="253">
        <f>SUM(G181)</f>
        <v>2000</v>
      </c>
    </row>
    <row r="181" spans="1:7" s="32" customFormat="1" ht="33" customHeight="1" x14ac:dyDescent="0.25">
      <c r="A181" s="24" t="s">
        <v>455</v>
      </c>
      <c r="B181" s="25">
        <v>2</v>
      </c>
      <c r="C181" s="27">
        <v>7</v>
      </c>
      <c r="D181" s="30" t="s">
        <v>113</v>
      </c>
      <c r="E181" s="30" t="s">
        <v>155</v>
      </c>
      <c r="F181" s="228"/>
      <c r="G181" s="253">
        <f>SUM(G182)</f>
        <v>2000</v>
      </c>
    </row>
    <row r="182" spans="1:7" s="32" customFormat="1" ht="33" customHeight="1" x14ac:dyDescent="0.25">
      <c r="A182" s="406" t="s">
        <v>454</v>
      </c>
      <c r="B182" s="25">
        <v>2</v>
      </c>
      <c r="C182" s="27">
        <v>7</v>
      </c>
      <c r="D182" s="30" t="s">
        <v>113</v>
      </c>
      <c r="E182" s="30" t="s">
        <v>432</v>
      </c>
      <c r="F182" s="228"/>
      <c r="G182" s="253">
        <f>SUM(G183)</f>
        <v>2000</v>
      </c>
    </row>
    <row r="183" spans="1:7" s="32" customFormat="1" ht="33" customHeight="1" x14ac:dyDescent="0.25">
      <c r="A183" s="24" t="s">
        <v>108</v>
      </c>
      <c r="B183" s="25">
        <v>2</v>
      </c>
      <c r="C183" s="27">
        <v>7</v>
      </c>
      <c r="D183" s="30" t="s">
        <v>113</v>
      </c>
      <c r="E183" s="30" t="s">
        <v>432</v>
      </c>
      <c r="F183" s="28">
        <v>400</v>
      </c>
      <c r="G183" s="253">
        <f>SUM(G184)</f>
        <v>2000</v>
      </c>
    </row>
    <row r="184" spans="1:7" s="32" customFormat="1" ht="33" customHeight="1" x14ac:dyDescent="0.25">
      <c r="A184" s="24" t="s">
        <v>67</v>
      </c>
      <c r="B184" s="25">
        <v>2</v>
      </c>
      <c r="C184" s="27">
        <v>7</v>
      </c>
      <c r="D184" s="30" t="s">
        <v>113</v>
      </c>
      <c r="E184" s="30" t="s">
        <v>432</v>
      </c>
      <c r="F184" s="28">
        <v>411</v>
      </c>
      <c r="G184" s="253">
        <v>2000</v>
      </c>
    </row>
    <row r="185" spans="1:7" s="32" customFormat="1" ht="17.25" customHeight="1" x14ac:dyDescent="0.25">
      <c r="A185" s="24" t="s">
        <v>202</v>
      </c>
      <c r="B185" s="25">
        <v>2</v>
      </c>
      <c r="C185" s="27">
        <v>7</v>
      </c>
      <c r="D185" s="30" t="s">
        <v>113</v>
      </c>
      <c r="E185" s="30" t="s">
        <v>203</v>
      </c>
      <c r="F185" s="28" t="s">
        <v>7</v>
      </c>
      <c r="G185" s="253">
        <f>SUM(G186)</f>
        <v>37.200000000000003</v>
      </c>
    </row>
    <row r="186" spans="1:7" s="32" customFormat="1" ht="15" customHeight="1" x14ac:dyDescent="0.25">
      <c r="A186" s="24" t="s">
        <v>19</v>
      </c>
      <c r="B186" s="25">
        <v>2</v>
      </c>
      <c r="C186" s="27">
        <v>7</v>
      </c>
      <c r="D186" s="30" t="s">
        <v>113</v>
      </c>
      <c r="E186" s="30" t="s">
        <v>205</v>
      </c>
      <c r="F186" s="28"/>
      <c r="G186" s="253">
        <f>SUM(G187)</f>
        <v>37.200000000000003</v>
      </c>
    </row>
    <row r="187" spans="1:7" s="32" customFormat="1" ht="17.25" customHeight="1" x14ac:dyDescent="0.25">
      <c r="A187" s="24" t="s">
        <v>19</v>
      </c>
      <c r="B187" s="25">
        <v>2</v>
      </c>
      <c r="C187" s="27">
        <v>7</v>
      </c>
      <c r="D187" s="30" t="s">
        <v>113</v>
      </c>
      <c r="E187" s="30" t="s">
        <v>205</v>
      </c>
      <c r="F187" s="28">
        <v>244</v>
      </c>
      <c r="G187" s="253">
        <v>37.200000000000003</v>
      </c>
    </row>
    <row r="188" spans="1:7" s="51" customFormat="1" ht="14.25" x14ac:dyDescent="0.2">
      <c r="A188" s="17" t="s">
        <v>114</v>
      </c>
      <c r="B188" s="60" t="s">
        <v>52</v>
      </c>
      <c r="C188" s="61">
        <v>7</v>
      </c>
      <c r="D188" s="61">
        <v>7</v>
      </c>
      <c r="E188" s="49"/>
      <c r="F188" s="49"/>
      <c r="G188" s="252">
        <f>SUM(G196+G192+G189)</f>
        <v>2203.1</v>
      </c>
    </row>
    <row r="189" spans="1:7" s="51" customFormat="1" ht="15" x14ac:dyDescent="0.25">
      <c r="A189" s="241" t="s">
        <v>435</v>
      </c>
      <c r="B189" s="40" t="s">
        <v>52</v>
      </c>
      <c r="C189" s="62">
        <v>7</v>
      </c>
      <c r="D189" s="225" t="s">
        <v>115</v>
      </c>
      <c r="E189" s="225" t="s">
        <v>436</v>
      </c>
      <c r="F189" s="37"/>
      <c r="G189" s="254">
        <f>SUM(G190)</f>
        <v>61</v>
      </c>
    </row>
    <row r="190" spans="1:7" s="51" customFormat="1" ht="15" x14ac:dyDescent="0.25">
      <c r="A190" s="52" t="s">
        <v>220</v>
      </c>
      <c r="B190" s="40" t="s">
        <v>52</v>
      </c>
      <c r="C190" s="27">
        <v>7</v>
      </c>
      <c r="D190" s="30" t="s">
        <v>115</v>
      </c>
      <c r="E190" s="30" t="s">
        <v>219</v>
      </c>
      <c r="F190" s="28"/>
      <c r="G190" s="253">
        <f>SUM(G191)</f>
        <v>61</v>
      </c>
    </row>
    <row r="191" spans="1:7" s="51" customFormat="1" ht="15" x14ac:dyDescent="0.25">
      <c r="A191" s="231" t="s">
        <v>117</v>
      </c>
      <c r="B191" s="40" t="s">
        <v>52</v>
      </c>
      <c r="C191" s="27">
        <v>7</v>
      </c>
      <c r="D191" s="30" t="s">
        <v>115</v>
      </c>
      <c r="E191" s="30" t="s">
        <v>219</v>
      </c>
      <c r="F191" s="28">
        <v>612</v>
      </c>
      <c r="G191" s="253">
        <v>61</v>
      </c>
    </row>
    <row r="192" spans="1:7" s="51" customFormat="1" ht="15" x14ac:dyDescent="0.25">
      <c r="A192" s="24" t="s">
        <v>50</v>
      </c>
      <c r="B192" s="40" t="s">
        <v>52</v>
      </c>
      <c r="C192" s="27">
        <v>7</v>
      </c>
      <c r="D192" s="30" t="s">
        <v>115</v>
      </c>
      <c r="E192" s="30" t="s">
        <v>51</v>
      </c>
      <c r="F192" s="28"/>
      <c r="G192" s="253">
        <f>SUM(G193)</f>
        <v>35</v>
      </c>
    </row>
    <row r="193" spans="1:7" s="51" customFormat="1" ht="45" x14ac:dyDescent="0.25">
      <c r="A193" s="24" t="s">
        <v>495</v>
      </c>
      <c r="B193" s="40" t="s">
        <v>52</v>
      </c>
      <c r="C193" s="62">
        <v>7</v>
      </c>
      <c r="D193" s="30" t="s">
        <v>115</v>
      </c>
      <c r="E193" s="30" t="s">
        <v>494</v>
      </c>
      <c r="F193" s="28"/>
      <c r="G193" s="253">
        <f>SUM(G195)</f>
        <v>35</v>
      </c>
    </row>
    <row r="194" spans="1:7" s="51" customFormat="1" ht="15" x14ac:dyDescent="0.25">
      <c r="A194" s="24" t="s">
        <v>17</v>
      </c>
      <c r="B194" s="40" t="s">
        <v>52</v>
      </c>
      <c r="C194" s="27">
        <v>7</v>
      </c>
      <c r="D194" s="30" t="s">
        <v>115</v>
      </c>
      <c r="E194" s="30" t="s">
        <v>494</v>
      </c>
      <c r="F194" s="28">
        <v>240</v>
      </c>
      <c r="G194" s="253">
        <f>SUM(G195)</f>
        <v>35</v>
      </c>
    </row>
    <row r="195" spans="1:7" s="51" customFormat="1" ht="15" x14ac:dyDescent="0.25">
      <c r="A195" s="24" t="s">
        <v>19</v>
      </c>
      <c r="B195" s="40" t="s">
        <v>52</v>
      </c>
      <c r="C195" s="62">
        <v>7</v>
      </c>
      <c r="D195" s="30" t="s">
        <v>115</v>
      </c>
      <c r="E195" s="30" t="s">
        <v>494</v>
      </c>
      <c r="F195" s="28">
        <v>244</v>
      </c>
      <c r="G195" s="253">
        <v>35</v>
      </c>
    </row>
    <row r="196" spans="1:7" s="34" customFormat="1" ht="15" x14ac:dyDescent="0.25">
      <c r="A196" s="63" t="s">
        <v>68</v>
      </c>
      <c r="B196" s="40" t="s">
        <v>52</v>
      </c>
      <c r="C196" s="27">
        <v>7</v>
      </c>
      <c r="D196" s="27">
        <v>7</v>
      </c>
      <c r="E196" s="30" t="s">
        <v>69</v>
      </c>
      <c r="F196" s="28"/>
      <c r="G196" s="253">
        <f>SUM(G197+G201+G205)</f>
        <v>2107.1</v>
      </c>
    </row>
    <row r="197" spans="1:7" s="32" customFormat="1" ht="45" x14ac:dyDescent="0.25">
      <c r="A197" s="41" t="s">
        <v>116</v>
      </c>
      <c r="B197" s="40" t="s">
        <v>52</v>
      </c>
      <c r="C197" s="27">
        <v>7</v>
      </c>
      <c r="D197" s="27">
        <v>7</v>
      </c>
      <c r="E197" s="30" t="s">
        <v>71</v>
      </c>
      <c r="F197" s="28"/>
      <c r="G197" s="253">
        <f>SUM(G198+G199+G200)</f>
        <v>518.29999999999995</v>
      </c>
    </row>
    <row r="198" spans="1:7" s="32" customFormat="1" ht="15" x14ac:dyDescent="0.25">
      <c r="A198" s="24" t="s">
        <v>17</v>
      </c>
      <c r="B198" s="40" t="s">
        <v>52</v>
      </c>
      <c r="C198" s="27">
        <v>7</v>
      </c>
      <c r="D198" s="30" t="s">
        <v>115</v>
      </c>
      <c r="E198" s="30" t="s">
        <v>71</v>
      </c>
      <c r="F198" s="28">
        <v>240</v>
      </c>
      <c r="G198" s="253">
        <v>0</v>
      </c>
    </row>
    <row r="199" spans="1:7" s="32" customFormat="1" ht="15" x14ac:dyDescent="0.25">
      <c r="A199" s="24" t="s">
        <v>19</v>
      </c>
      <c r="B199" s="40" t="s">
        <v>52</v>
      </c>
      <c r="C199" s="62">
        <v>7</v>
      </c>
      <c r="D199" s="30" t="s">
        <v>115</v>
      </c>
      <c r="E199" s="30" t="s">
        <v>71</v>
      </c>
      <c r="F199" s="28">
        <v>244</v>
      </c>
      <c r="G199" s="253">
        <v>360.3</v>
      </c>
    </row>
    <row r="200" spans="1:7" s="32" customFormat="1" ht="15" x14ac:dyDescent="0.25">
      <c r="A200" s="231" t="s">
        <v>117</v>
      </c>
      <c r="B200" s="40" t="s">
        <v>52</v>
      </c>
      <c r="C200" s="27">
        <v>7</v>
      </c>
      <c r="D200" s="27">
        <v>7</v>
      </c>
      <c r="E200" s="30" t="s">
        <v>71</v>
      </c>
      <c r="F200" s="28">
        <v>612</v>
      </c>
      <c r="G200" s="253">
        <v>158</v>
      </c>
    </row>
    <row r="201" spans="1:7" s="32" customFormat="1" ht="45" x14ac:dyDescent="0.25">
      <c r="A201" s="41" t="s">
        <v>118</v>
      </c>
      <c r="B201" s="40" t="s">
        <v>52</v>
      </c>
      <c r="C201" s="27">
        <v>7</v>
      </c>
      <c r="D201" s="27">
        <v>7</v>
      </c>
      <c r="E201" s="30" t="s">
        <v>119</v>
      </c>
      <c r="F201" s="64"/>
      <c r="G201" s="253">
        <f>SUM(G202)</f>
        <v>1522.9</v>
      </c>
    </row>
    <row r="202" spans="1:7" s="32" customFormat="1" ht="15" x14ac:dyDescent="0.25">
      <c r="A202" s="24" t="s">
        <v>17</v>
      </c>
      <c r="B202" s="40" t="s">
        <v>52</v>
      </c>
      <c r="C202" s="27">
        <v>7</v>
      </c>
      <c r="D202" s="30" t="s">
        <v>115</v>
      </c>
      <c r="E202" s="30" t="s">
        <v>119</v>
      </c>
      <c r="F202" s="64">
        <v>240</v>
      </c>
      <c r="G202" s="253">
        <f>SUM(G203:G204)</f>
        <v>1522.9</v>
      </c>
    </row>
    <row r="203" spans="1:7" s="32" customFormat="1" ht="30" x14ac:dyDescent="0.25">
      <c r="A203" s="24" t="s">
        <v>18</v>
      </c>
      <c r="B203" s="40" t="s">
        <v>52</v>
      </c>
      <c r="C203" s="27">
        <v>7</v>
      </c>
      <c r="D203" s="30" t="s">
        <v>115</v>
      </c>
      <c r="E203" s="30" t="s">
        <v>119</v>
      </c>
      <c r="F203" s="64">
        <v>242</v>
      </c>
      <c r="G203" s="253">
        <v>1.9</v>
      </c>
    </row>
    <row r="204" spans="1:7" s="32" customFormat="1" ht="15" x14ac:dyDescent="0.25">
      <c r="A204" s="24" t="s">
        <v>19</v>
      </c>
      <c r="B204" s="40" t="s">
        <v>52</v>
      </c>
      <c r="C204" s="62">
        <v>7</v>
      </c>
      <c r="D204" s="30" t="s">
        <v>115</v>
      </c>
      <c r="E204" s="30" t="s">
        <v>119</v>
      </c>
      <c r="F204" s="64">
        <v>244</v>
      </c>
      <c r="G204" s="253">
        <v>1521</v>
      </c>
    </row>
    <row r="205" spans="1:7" s="32" customFormat="1" ht="45" x14ac:dyDescent="0.25">
      <c r="A205" s="41" t="s">
        <v>120</v>
      </c>
      <c r="B205" s="40" t="s">
        <v>52</v>
      </c>
      <c r="C205" s="27">
        <v>7</v>
      </c>
      <c r="D205" s="27">
        <v>7</v>
      </c>
      <c r="E205" s="30" t="s">
        <v>121</v>
      </c>
      <c r="F205" s="64"/>
      <c r="G205" s="253">
        <f>SUM(G207)</f>
        <v>65.900000000000006</v>
      </c>
    </row>
    <row r="206" spans="1:7" s="32" customFormat="1" ht="15" x14ac:dyDescent="0.25">
      <c r="A206" s="24" t="s">
        <v>17</v>
      </c>
      <c r="B206" s="40" t="s">
        <v>52</v>
      </c>
      <c r="C206" s="27">
        <v>7</v>
      </c>
      <c r="D206" s="30" t="s">
        <v>115</v>
      </c>
      <c r="E206" s="30" t="s">
        <v>121</v>
      </c>
      <c r="F206" s="28">
        <v>240</v>
      </c>
      <c r="G206" s="253">
        <f>SUM(G207)</f>
        <v>65.900000000000006</v>
      </c>
    </row>
    <row r="207" spans="1:7" s="32" customFormat="1" ht="15" x14ac:dyDescent="0.25">
      <c r="A207" s="24" t="s">
        <v>19</v>
      </c>
      <c r="B207" s="40" t="s">
        <v>52</v>
      </c>
      <c r="C207" s="62">
        <v>7</v>
      </c>
      <c r="D207" s="30" t="s">
        <v>115</v>
      </c>
      <c r="E207" s="30" t="s">
        <v>121</v>
      </c>
      <c r="F207" s="28">
        <v>244</v>
      </c>
      <c r="G207" s="253">
        <v>65.900000000000006</v>
      </c>
    </row>
    <row r="208" spans="1:7" s="51" customFormat="1" ht="14.25" x14ac:dyDescent="0.2">
      <c r="A208" s="65" t="s">
        <v>122</v>
      </c>
      <c r="B208" s="46" t="s">
        <v>52</v>
      </c>
      <c r="C208" s="48">
        <v>9</v>
      </c>
      <c r="D208" s="48"/>
      <c r="E208" s="49"/>
      <c r="F208" s="49"/>
      <c r="G208" s="252">
        <f>SUM(G209+G223+G248+G242)</f>
        <v>27639.4</v>
      </c>
    </row>
    <row r="209" spans="1:7" s="51" customFormat="1" ht="14.25" x14ac:dyDescent="0.2">
      <c r="A209" s="65" t="s">
        <v>123</v>
      </c>
      <c r="B209" s="46" t="s">
        <v>52</v>
      </c>
      <c r="C209" s="19">
        <v>9</v>
      </c>
      <c r="D209" s="19">
        <v>1</v>
      </c>
      <c r="E209" s="46"/>
      <c r="F209" s="46"/>
      <c r="G209" s="252">
        <f>SUM(G214+G219+G210)</f>
        <v>20549.5</v>
      </c>
    </row>
    <row r="210" spans="1:7" s="51" customFormat="1" ht="15" x14ac:dyDescent="0.25">
      <c r="A210" s="226" t="s">
        <v>437</v>
      </c>
      <c r="B210" s="40" t="s">
        <v>52</v>
      </c>
      <c r="C210" s="27">
        <v>9</v>
      </c>
      <c r="D210" s="30" t="s">
        <v>106</v>
      </c>
      <c r="E210" s="30" t="s">
        <v>153</v>
      </c>
      <c r="F210" s="28"/>
      <c r="G210" s="253">
        <f>SUM(G211)</f>
        <v>255</v>
      </c>
    </row>
    <row r="211" spans="1:7" s="51" customFormat="1" ht="30" x14ac:dyDescent="0.25">
      <c r="A211" s="24" t="s">
        <v>455</v>
      </c>
      <c r="B211" s="40" t="s">
        <v>52</v>
      </c>
      <c r="C211" s="27">
        <v>9</v>
      </c>
      <c r="D211" s="30" t="s">
        <v>106</v>
      </c>
      <c r="E211" s="30" t="s">
        <v>155</v>
      </c>
      <c r="F211" s="28"/>
      <c r="G211" s="253">
        <f>SUM(G212)</f>
        <v>255</v>
      </c>
    </row>
    <row r="212" spans="1:7" s="51" customFormat="1" ht="31.5" customHeight="1" x14ac:dyDescent="0.25">
      <c r="A212" s="95" t="s">
        <v>454</v>
      </c>
      <c r="B212" s="40" t="s">
        <v>52</v>
      </c>
      <c r="C212" s="27">
        <v>9</v>
      </c>
      <c r="D212" s="30" t="s">
        <v>106</v>
      </c>
      <c r="E212" s="30" t="s">
        <v>432</v>
      </c>
      <c r="F212" s="28"/>
      <c r="G212" s="253">
        <f>SUM(G213)</f>
        <v>255</v>
      </c>
    </row>
    <row r="213" spans="1:7" s="51" customFormat="1" ht="15" x14ac:dyDescent="0.25">
      <c r="A213" s="41" t="s">
        <v>129</v>
      </c>
      <c r="B213" s="40" t="s">
        <v>52</v>
      </c>
      <c r="C213" s="27">
        <v>9</v>
      </c>
      <c r="D213" s="30" t="s">
        <v>106</v>
      </c>
      <c r="E213" s="30" t="s">
        <v>432</v>
      </c>
      <c r="F213" s="28">
        <v>612</v>
      </c>
      <c r="G213" s="253">
        <v>255</v>
      </c>
    </row>
    <row r="214" spans="1:7" s="34" customFormat="1" ht="15" x14ac:dyDescent="0.25">
      <c r="A214" s="66" t="s">
        <v>39</v>
      </c>
      <c r="B214" s="40" t="s">
        <v>52</v>
      </c>
      <c r="C214" s="67">
        <v>9</v>
      </c>
      <c r="D214" s="67">
        <v>1</v>
      </c>
      <c r="E214" s="68" t="s">
        <v>40</v>
      </c>
      <c r="F214" s="68"/>
      <c r="G214" s="253">
        <f>SUM(G216)</f>
        <v>20004.5</v>
      </c>
    </row>
    <row r="215" spans="1:7" s="32" customFormat="1" ht="60" customHeight="1" x14ac:dyDescent="0.25">
      <c r="A215" s="69" t="s">
        <v>41</v>
      </c>
      <c r="B215" s="40" t="s">
        <v>52</v>
      </c>
      <c r="C215" s="67">
        <v>9</v>
      </c>
      <c r="D215" s="67">
        <v>1</v>
      </c>
      <c r="E215" s="68" t="s">
        <v>42</v>
      </c>
      <c r="F215" s="68"/>
      <c r="G215" s="253">
        <f>SUM(G216)</f>
        <v>20004.5</v>
      </c>
    </row>
    <row r="216" spans="1:7" s="32" customFormat="1" ht="30" x14ac:dyDescent="0.25">
      <c r="A216" s="66" t="s">
        <v>124</v>
      </c>
      <c r="B216" s="40" t="s">
        <v>52</v>
      </c>
      <c r="C216" s="67">
        <v>9</v>
      </c>
      <c r="D216" s="67">
        <v>1</v>
      </c>
      <c r="E216" s="68" t="s">
        <v>125</v>
      </c>
      <c r="F216" s="68"/>
      <c r="G216" s="253">
        <f>SUM(G218)</f>
        <v>20004.5</v>
      </c>
    </row>
    <row r="217" spans="1:7" s="32" customFormat="1" ht="15" x14ac:dyDescent="0.25">
      <c r="A217" s="24" t="s">
        <v>126</v>
      </c>
      <c r="B217" s="40" t="s">
        <v>52</v>
      </c>
      <c r="C217" s="67">
        <v>9</v>
      </c>
      <c r="D217" s="67">
        <v>1</v>
      </c>
      <c r="E217" s="68" t="s">
        <v>125</v>
      </c>
      <c r="F217" s="68"/>
      <c r="G217" s="253">
        <f>SUM(G218)</f>
        <v>20004.5</v>
      </c>
    </row>
    <row r="218" spans="1:7" s="32" customFormat="1" ht="30" x14ac:dyDescent="0.25">
      <c r="A218" s="66" t="s">
        <v>127</v>
      </c>
      <c r="B218" s="40" t="s">
        <v>52</v>
      </c>
      <c r="C218" s="67">
        <v>9</v>
      </c>
      <c r="D218" s="67">
        <v>1</v>
      </c>
      <c r="E218" s="68" t="s">
        <v>125</v>
      </c>
      <c r="F218" s="68" t="s">
        <v>128</v>
      </c>
      <c r="G218" s="253">
        <v>20004.5</v>
      </c>
    </row>
    <row r="219" spans="1:7" s="34" customFormat="1" ht="15" x14ac:dyDescent="0.25">
      <c r="A219" s="66" t="s">
        <v>50</v>
      </c>
      <c r="B219" s="40" t="s">
        <v>52</v>
      </c>
      <c r="C219" s="67">
        <v>9</v>
      </c>
      <c r="D219" s="67">
        <v>1</v>
      </c>
      <c r="E219" s="68" t="s">
        <v>51</v>
      </c>
      <c r="F219" s="68"/>
      <c r="G219" s="253">
        <f>SUM(G220)</f>
        <v>290</v>
      </c>
    </row>
    <row r="220" spans="1:7" s="32" customFormat="1" ht="30" x14ac:dyDescent="0.25">
      <c r="A220" s="66" t="s">
        <v>493</v>
      </c>
      <c r="B220" s="40" t="s">
        <v>52</v>
      </c>
      <c r="C220" s="67">
        <v>9</v>
      </c>
      <c r="D220" s="67">
        <v>1</v>
      </c>
      <c r="E220" s="68" t="s">
        <v>131</v>
      </c>
      <c r="F220" s="68"/>
      <c r="G220" s="253">
        <f>SUM(G221)</f>
        <v>290</v>
      </c>
    </row>
    <row r="221" spans="1:7" s="32" customFormat="1" ht="15" x14ac:dyDescent="0.25">
      <c r="A221" s="24" t="s">
        <v>126</v>
      </c>
      <c r="B221" s="40" t="s">
        <v>52</v>
      </c>
      <c r="C221" s="67">
        <v>9</v>
      </c>
      <c r="D221" s="68" t="s">
        <v>106</v>
      </c>
      <c r="E221" s="68" t="s">
        <v>131</v>
      </c>
      <c r="F221" s="68"/>
      <c r="G221" s="253">
        <f>SUM(G222)</f>
        <v>290</v>
      </c>
    </row>
    <row r="222" spans="1:7" s="32" customFormat="1" ht="15" x14ac:dyDescent="0.25">
      <c r="A222" s="24" t="s">
        <v>129</v>
      </c>
      <c r="B222" s="40" t="s">
        <v>52</v>
      </c>
      <c r="C222" s="67">
        <v>9</v>
      </c>
      <c r="D222" s="68" t="s">
        <v>106</v>
      </c>
      <c r="E222" s="68" t="s">
        <v>131</v>
      </c>
      <c r="F222" s="68" t="s">
        <v>130</v>
      </c>
      <c r="G222" s="253">
        <v>290</v>
      </c>
    </row>
    <row r="223" spans="1:7" s="51" customFormat="1" ht="14.25" x14ac:dyDescent="0.2">
      <c r="A223" s="70" t="s">
        <v>132</v>
      </c>
      <c r="B223" s="46" t="s">
        <v>52</v>
      </c>
      <c r="C223" s="61">
        <v>9</v>
      </c>
      <c r="D223" s="61">
        <v>2</v>
      </c>
      <c r="E223" s="60"/>
      <c r="F223" s="60"/>
      <c r="G223" s="252">
        <f>SUM(G224+G236+G232+G229)</f>
        <v>3082.9</v>
      </c>
    </row>
    <row r="224" spans="1:7" s="32" customFormat="1" ht="30" x14ac:dyDescent="0.25">
      <c r="A224" s="71" t="s">
        <v>63</v>
      </c>
      <c r="B224" s="40" t="s">
        <v>52</v>
      </c>
      <c r="C224" s="67">
        <v>9</v>
      </c>
      <c r="D224" s="72">
        <v>2</v>
      </c>
      <c r="E224" s="30" t="s">
        <v>64</v>
      </c>
      <c r="F224" s="30"/>
      <c r="G224" s="253">
        <f>SUM(G225)</f>
        <v>1246</v>
      </c>
    </row>
    <row r="225" spans="1:7" s="32" customFormat="1" ht="45" x14ac:dyDescent="0.25">
      <c r="A225" s="24" t="s">
        <v>107</v>
      </c>
      <c r="B225" s="40" t="s">
        <v>52</v>
      </c>
      <c r="C225" s="67">
        <v>9</v>
      </c>
      <c r="D225" s="72">
        <v>2</v>
      </c>
      <c r="E225" s="68" t="s">
        <v>65</v>
      </c>
      <c r="F225" s="68"/>
      <c r="G225" s="253">
        <f>SUM(G226)</f>
        <v>1246</v>
      </c>
    </row>
    <row r="226" spans="1:7" s="32" customFormat="1" ht="30" x14ac:dyDescent="0.25">
      <c r="A226" s="24" t="s">
        <v>111</v>
      </c>
      <c r="B226" s="40" t="s">
        <v>52</v>
      </c>
      <c r="C226" s="67">
        <v>9</v>
      </c>
      <c r="D226" s="72">
        <v>2</v>
      </c>
      <c r="E226" s="68" t="s">
        <v>66</v>
      </c>
      <c r="F226" s="68"/>
      <c r="G226" s="253">
        <f>SUM(G227)</f>
        <v>1246</v>
      </c>
    </row>
    <row r="227" spans="1:7" s="32" customFormat="1" ht="30" x14ac:dyDescent="0.25">
      <c r="A227" s="24" t="s">
        <v>108</v>
      </c>
      <c r="B227" s="40" t="s">
        <v>52</v>
      </c>
      <c r="C227" s="27">
        <v>9</v>
      </c>
      <c r="D227" s="30" t="s">
        <v>113</v>
      </c>
      <c r="E227" s="30" t="s">
        <v>66</v>
      </c>
      <c r="F227" s="28">
        <v>410</v>
      </c>
      <c r="G227" s="253">
        <f>SUM(G228)</f>
        <v>1246</v>
      </c>
    </row>
    <row r="228" spans="1:7" s="32" customFormat="1" ht="31.5" customHeight="1" x14ac:dyDescent="0.25">
      <c r="A228" s="24" t="s">
        <v>67</v>
      </c>
      <c r="B228" s="40" t="s">
        <v>52</v>
      </c>
      <c r="C228" s="27">
        <v>9</v>
      </c>
      <c r="D228" s="30" t="s">
        <v>113</v>
      </c>
      <c r="E228" s="30" t="s">
        <v>66</v>
      </c>
      <c r="F228" s="28">
        <v>411</v>
      </c>
      <c r="G228" s="253">
        <v>1246</v>
      </c>
    </row>
    <row r="229" spans="1:7" s="32" customFormat="1" ht="18" customHeight="1" x14ac:dyDescent="0.25">
      <c r="A229" s="69" t="s">
        <v>1404</v>
      </c>
      <c r="B229" s="40" t="s">
        <v>52</v>
      </c>
      <c r="C229" s="67">
        <v>9</v>
      </c>
      <c r="D229" s="68" t="s">
        <v>113</v>
      </c>
      <c r="E229" s="68" t="s">
        <v>1338</v>
      </c>
      <c r="F229" s="64"/>
      <c r="G229" s="253">
        <f>SUM(G230)</f>
        <v>496.6</v>
      </c>
    </row>
    <row r="230" spans="1:7" s="32" customFormat="1" ht="18" customHeight="1" x14ac:dyDescent="0.25">
      <c r="A230" s="69" t="s">
        <v>1339</v>
      </c>
      <c r="B230" s="40" t="s">
        <v>52</v>
      </c>
      <c r="C230" s="67">
        <v>9</v>
      </c>
      <c r="D230" s="68" t="s">
        <v>113</v>
      </c>
      <c r="E230" s="68" t="s">
        <v>1340</v>
      </c>
      <c r="F230" s="64"/>
      <c r="G230" s="253">
        <f>SUM(G231)</f>
        <v>496.6</v>
      </c>
    </row>
    <row r="231" spans="1:7" s="32" customFormat="1" ht="16.5" customHeight="1" x14ac:dyDescent="0.25">
      <c r="A231" s="66" t="s">
        <v>129</v>
      </c>
      <c r="B231" s="40" t="s">
        <v>52</v>
      </c>
      <c r="C231" s="67">
        <v>9</v>
      </c>
      <c r="D231" s="68" t="s">
        <v>113</v>
      </c>
      <c r="E231" s="68" t="s">
        <v>1340</v>
      </c>
      <c r="F231" s="64">
        <v>612</v>
      </c>
      <c r="G231" s="253">
        <v>496.6</v>
      </c>
    </row>
    <row r="232" spans="1:7" s="32" customFormat="1" ht="15" x14ac:dyDescent="0.25">
      <c r="A232" s="226" t="s">
        <v>437</v>
      </c>
      <c r="B232" s="40" t="s">
        <v>52</v>
      </c>
      <c r="C232" s="27">
        <v>9</v>
      </c>
      <c r="D232" s="30" t="s">
        <v>113</v>
      </c>
      <c r="E232" s="30" t="s">
        <v>153</v>
      </c>
      <c r="F232" s="28"/>
      <c r="G232" s="253">
        <f>SUM(G233)</f>
        <v>830.8</v>
      </c>
    </row>
    <row r="233" spans="1:7" s="32" customFormat="1" ht="30" x14ac:dyDescent="0.25">
      <c r="A233" s="24" t="s">
        <v>455</v>
      </c>
      <c r="B233" s="40" t="s">
        <v>52</v>
      </c>
      <c r="C233" s="27">
        <v>9</v>
      </c>
      <c r="D233" s="30" t="s">
        <v>113</v>
      </c>
      <c r="E233" s="30" t="s">
        <v>155</v>
      </c>
      <c r="F233" s="28"/>
      <c r="G233" s="253">
        <f>SUM(G234)</f>
        <v>830.8</v>
      </c>
    </row>
    <row r="234" spans="1:7" s="32" customFormat="1" ht="34.5" customHeight="1" x14ac:dyDescent="0.25">
      <c r="A234" s="95" t="s">
        <v>454</v>
      </c>
      <c r="B234" s="40" t="s">
        <v>52</v>
      </c>
      <c r="C234" s="27">
        <v>9</v>
      </c>
      <c r="D234" s="30" t="s">
        <v>113</v>
      </c>
      <c r="E234" s="30" t="s">
        <v>432</v>
      </c>
      <c r="F234" s="28"/>
      <c r="G234" s="253">
        <f>SUM(G235)</f>
        <v>830.8</v>
      </c>
    </row>
    <row r="235" spans="1:7" s="32" customFormat="1" ht="15" x14ac:dyDescent="0.25">
      <c r="A235" s="41" t="s">
        <v>129</v>
      </c>
      <c r="B235" s="40" t="s">
        <v>52</v>
      </c>
      <c r="C235" s="27">
        <v>9</v>
      </c>
      <c r="D235" s="30" t="s">
        <v>113</v>
      </c>
      <c r="E235" s="30" t="s">
        <v>432</v>
      </c>
      <c r="F235" s="28">
        <v>612</v>
      </c>
      <c r="G235" s="253">
        <v>830.8</v>
      </c>
    </row>
    <row r="236" spans="1:7" s="34" customFormat="1" ht="15" x14ac:dyDescent="0.25">
      <c r="A236" s="235" t="s">
        <v>39</v>
      </c>
      <c r="B236" s="40" t="s">
        <v>52</v>
      </c>
      <c r="C236" s="67">
        <v>9</v>
      </c>
      <c r="D236" s="72">
        <v>2</v>
      </c>
      <c r="E236" s="68" t="s">
        <v>40</v>
      </c>
      <c r="F236" s="68"/>
      <c r="G236" s="253">
        <f>SUM(G238)</f>
        <v>509.5</v>
      </c>
    </row>
    <row r="237" spans="1:7" s="32" customFormat="1" ht="57.75" customHeight="1" x14ac:dyDescent="0.25">
      <c r="A237" s="69" t="s">
        <v>41</v>
      </c>
      <c r="B237" s="40" t="s">
        <v>52</v>
      </c>
      <c r="C237" s="67">
        <v>9</v>
      </c>
      <c r="D237" s="67">
        <v>2</v>
      </c>
      <c r="E237" s="68" t="s">
        <v>42</v>
      </c>
      <c r="F237" s="68"/>
      <c r="G237" s="253">
        <f>SUM(G238)</f>
        <v>509.5</v>
      </c>
    </row>
    <row r="238" spans="1:7" s="32" customFormat="1" ht="30" x14ac:dyDescent="0.25">
      <c r="A238" s="66" t="s">
        <v>124</v>
      </c>
      <c r="B238" s="40" t="s">
        <v>52</v>
      </c>
      <c r="C238" s="67">
        <v>9</v>
      </c>
      <c r="D238" s="72">
        <v>2</v>
      </c>
      <c r="E238" s="68" t="s">
        <v>125</v>
      </c>
      <c r="F238" s="68"/>
      <c r="G238" s="253">
        <f>SUM(G240)</f>
        <v>509.5</v>
      </c>
    </row>
    <row r="239" spans="1:7" s="32" customFormat="1" ht="15" x14ac:dyDescent="0.25">
      <c r="A239" s="24" t="s">
        <v>126</v>
      </c>
      <c r="B239" s="40" t="s">
        <v>52</v>
      </c>
      <c r="C239" s="67">
        <v>9</v>
      </c>
      <c r="D239" s="72">
        <v>2</v>
      </c>
      <c r="E239" s="68" t="s">
        <v>125</v>
      </c>
      <c r="F239" s="68"/>
      <c r="G239" s="253">
        <f>SUM(G240)</f>
        <v>509.5</v>
      </c>
    </row>
    <row r="240" spans="1:7" s="32" customFormat="1" ht="30" x14ac:dyDescent="0.25">
      <c r="A240" s="66" t="s">
        <v>133</v>
      </c>
      <c r="B240" s="40" t="s">
        <v>52</v>
      </c>
      <c r="C240" s="67">
        <v>9</v>
      </c>
      <c r="D240" s="72">
        <v>2</v>
      </c>
      <c r="E240" s="68" t="s">
        <v>125</v>
      </c>
      <c r="F240" s="68" t="s">
        <v>128</v>
      </c>
      <c r="G240" s="253">
        <v>509.5</v>
      </c>
    </row>
    <row r="241" spans="1:8" s="32" customFormat="1" ht="28.9" customHeight="1" x14ac:dyDescent="0.25">
      <c r="A241" s="41" t="s">
        <v>67</v>
      </c>
      <c r="B241" s="40" t="s">
        <v>52</v>
      </c>
      <c r="C241" s="67">
        <v>9</v>
      </c>
      <c r="D241" s="68" t="s">
        <v>113</v>
      </c>
      <c r="E241" s="68" t="s">
        <v>492</v>
      </c>
      <c r="F241" s="68" t="s">
        <v>433</v>
      </c>
      <c r="G241" s="253">
        <v>0</v>
      </c>
    </row>
    <row r="242" spans="1:8" s="51" customFormat="1" ht="14.25" x14ac:dyDescent="0.2">
      <c r="A242" s="70" t="s">
        <v>438</v>
      </c>
      <c r="B242" s="46" t="s">
        <v>52</v>
      </c>
      <c r="C242" s="61">
        <v>9</v>
      </c>
      <c r="D242" s="19">
        <v>4</v>
      </c>
      <c r="E242" s="60"/>
      <c r="F242" s="60"/>
      <c r="G242" s="252">
        <f>G243</f>
        <v>3226.5</v>
      </c>
    </row>
    <row r="243" spans="1:8" s="32" customFormat="1" ht="15" x14ac:dyDescent="0.25">
      <c r="A243" s="235" t="s">
        <v>39</v>
      </c>
      <c r="B243" s="40" t="s">
        <v>52</v>
      </c>
      <c r="C243" s="67">
        <v>9</v>
      </c>
      <c r="D243" s="72">
        <v>4</v>
      </c>
      <c r="E243" s="68" t="s">
        <v>40</v>
      </c>
      <c r="F243" s="68"/>
      <c r="G243" s="253">
        <f>SUM(G245)</f>
        <v>3226.5</v>
      </c>
    </row>
    <row r="244" spans="1:8" s="32" customFormat="1" ht="60.6" customHeight="1" x14ac:dyDescent="0.25">
      <c r="A244" s="69" t="s">
        <v>41</v>
      </c>
      <c r="B244" s="40" t="s">
        <v>52</v>
      </c>
      <c r="C244" s="67">
        <v>9</v>
      </c>
      <c r="D244" s="67">
        <v>4</v>
      </c>
      <c r="E244" s="68" t="s">
        <v>42</v>
      </c>
      <c r="F244" s="68"/>
      <c r="G244" s="253">
        <f>SUM(G245)</f>
        <v>3226.5</v>
      </c>
    </row>
    <row r="245" spans="1:8" s="32" customFormat="1" ht="30" x14ac:dyDescent="0.25">
      <c r="A245" s="66" t="s">
        <v>124</v>
      </c>
      <c r="B245" s="40" t="s">
        <v>52</v>
      </c>
      <c r="C245" s="67">
        <v>9</v>
      </c>
      <c r="D245" s="72">
        <v>4</v>
      </c>
      <c r="E245" s="68" t="s">
        <v>125</v>
      </c>
      <c r="F245" s="68"/>
      <c r="G245" s="253">
        <f>SUM(G247)</f>
        <v>3226.5</v>
      </c>
    </row>
    <row r="246" spans="1:8" s="32" customFormat="1" ht="15" x14ac:dyDescent="0.25">
      <c r="A246" s="24" t="s">
        <v>126</v>
      </c>
      <c r="B246" s="40" t="s">
        <v>52</v>
      </c>
      <c r="C246" s="67">
        <v>9</v>
      </c>
      <c r="D246" s="72">
        <v>4</v>
      </c>
      <c r="E246" s="68" t="s">
        <v>125</v>
      </c>
      <c r="F246" s="68"/>
      <c r="G246" s="253">
        <f>SUM(G247)</f>
        <v>3226.5</v>
      </c>
    </row>
    <row r="247" spans="1:8" s="32" customFormat="1" ht="30" x14ac:dyDescent="0.25">
      <c r="A247" s="66" t="s">
        <v>133</v>
      </c>
      <c r="B247" s="40" t="s">
        <v>52</v>
      </c>
      <c r="C247" s="67">
        <v>9</v>
      </c>
      <c r="D247" s="72">
        <v>4</v>
      </c>
      <c r="E247" s="68" t="s">
        <v>125</v>
      </c>
      <c r="F247" s="68" t="s">
        <v>128</v>
      </c>
      <c r="G247" s="253">
        <v>3226.5</v>
      </c>
    </row>
    <row r="248" spans="1:8" s="51" customFormat="1" ht="14.25" x14ac:dyDescent="0.2">
      <c r="A248" s="73" t="s">
        <v>134</v>
      </c>
      <c r="B248" s="46" t="s">
        <v>52</v>
      </c>
      <c r="C248" s="61">
        <v>9</v>
      </c>
      <c r="D248" s="74">
        <v>9</v>
      </c>
      <c r="E248" s="60"/>
      <c r="F248" s="60"/>
      <c r="G248" s="252">
        <f>SUM(G249+G255)</f>
        <v>780.5</v>
      </c>
    </row>
    <row r="249" spans="1:8" s="34" customFormat="1" ht="15" x14ac:dyDescent="0.25">
      <c r="A249" s="235" t="s">
        <v>39</v>
      </c>
      <c r="B249" s="40" t="s">
        <v>52</v>
      </c>
      <c r="C249" s="67">
        <v>9</v>
      </c>
      <c r="D249" s="67">
        <v>9</v>
      </c>
      <c r="E249" s="68" t="s">
        <v>40</v>
      </c>
      <c r="F249" s="68"/>
      <c r="G249" s="253">
        <f>SUM(G250)</f>
        <v>172.5</v>
      </c>
    </row>
    <row r="250" spans="1:8" s="32" customFormat="1" ht="60.75" customHeight="1" x14ac:dyDescent="0.25">
      <c r="A250" s="69" t="s">
        <v>41</v>
      </c>
      <c r="B250" s="40" t="s">
        <v>52</v>
      </c>
      <c r="C250" s="67">
        <v>9</v>
      </c>
      <c r="D250" s="67">
        <v>9</v>
      </c>
      <c r="E250" s="68" t="s">
        <v>42</v>
      </c>
      <c r="F250" s="68"/>
      <c r="G250" s="253">
        <f>SUM(G251)</f>
        <v>172.5</v>
      </c>
    </row>
    <row r="251" spans="1:8" s="32" customFormat="1" ht="30" x14ac:dyDescent="0.25">
      <c r="A251" s="240" t="s">
        <v>124</v>
      </c>
      <c r="B251" s="40" t="s">
        <v>52</v>
      </c>
      <c r="C251" s="67">
        <v>9</v>
      </c>
      <c r="D251" s="67">
        <v>9</v>
      </c>
      <c r="E251" s="68" t="s">
        <v>125</v>
      </c>
      <c r="F251" s="68"/>
      <c r="G251" s="253">
        <f>SUM(G252)</f>
        <v>172.5</v>
      </c>
    </row>
    <row r="252" spans="1:8" s="32" customFormat="1" ht="15" x14ac:dyDescent="0.25">
      <c r="A252" s="24" t="s">
        <v>135</v>
      </c>
      <c r="B252" s="40" t="s">
        <v>52</v>
      </c>
      <c r="C252" s="67">
        <v>9</v>
      </c>
      <c r="D252" s="68" t="s">
        <v>85</v>
      </c>
      <c r="E252" s="68" t="s">
        <v>125</v>
      </c>
      <c r="F252" s="68"/>
      <c r="G252" s="253">
        <f>SUM(G253)</f>
        <v>172.5</v>
      </c>
    </row>
    <row r="253" spans="1:8" s="32" customFormat="1" ht="15" x14ac:dyDescent="0.25">
      <c r="A253" s="24" t="s">
        <v>15</v>
      </c>
      <c r="B253" s="40" t="s">
        <v>52</v>
      </c>
      <c r="C253" s="67">
        <v>9</v>
      </c>
      <c r="D253" s="68" t="s">
        <v>85</v>
      </c>
      <c r="E253" s="68" t="s">
        <v>125</v>
      </c>
      <c r="F253" s="28">
        <v>120</v>
      </c>
      <c r="G253" s="253">
        <f>SUM(G254:G254)</f>
        <v>172.5</v>
      </c>
    </row>
    <row r="254" spans="1:8" s="32" customFormat="1" ht="15" x14ac:dyDescent="0.25">
      <c r="A254" s="24" t="s">
        <v>16</v>
      </c>
      <c r="B254" s="40" t="s">
        <v>52</v>
      </c>
      <c r="C254" s="67">
        <v>9</v>
      </c>
      <c r="D254" s="68" t="s">
        <v>85</v>
      </c>
      <c r="E254" s="68" t="s">
        <v>125</v>
      </c>
      <c r="F254" s="28">
        <v>121</v>
      </c>
      <c r="G254" s="253">
        <v>172.5</v>
      </c>
    </row>
    <row r="255" spans="1:8" s="77" customFormat="1" ht="15" x14ac:dyDescent="0.25">
      <c r="A255" s="44" t="s">
        <v>68</v>
      </c>
      <c r="B255" s="68" t="s">
        <v>52</v>
      </c>
      <c r="C255" s="68" t="s">
        <v>85</v>
      </c>
      <c r="D255" s="40" t="s">
        <v>85</v>
      </c>
      <c r="E255" s="68" t="s">
        <v>69</v>
      </c>
      <c r="F255" s="75"/>
      <c r="G255" s="259">
        <f>SUM(G256+G259)</f>
        <v>608</v>
      </c>
      <c r="H255" s="76"/>
    </row>
    <row r="256" spans="1:8" s="77" customFormat="1" ht="30" x14ac:dyDescent="0.25">
      <c r="A256" s="44" t="s">
        <v>136</v>
      </c>
      <c r="B256" s="68" t="s">
        <v>52</v>
      </c>
      <c r="C256" s="78">
        <v>9</v>
      </c>
      <c r="D256" s="79" t="s">
        <v>85</v>
      </c>
      <c r="E256" s="79" t="s">
        <v>137</v>
      </c>
      <c r="F256" s="68"/>
      <c r="G256" s="253">
        <f>SUM(G257)</f>
        <v>325</v>
      </c>
      <c r="H256" s="76"/>
    </row>
    <row r="257" spans="1:8" s="77" customFormat="1" ht="15" x14ac:dyDescent="0.25">
      <c r="A257" s="24" t="s">
        <v>126</v>
      </c>
      <c r="B257" s="68" t="s">
        <v>52</v>
      </c>
      <c r="C257" s="78">
        <v>9</v>
      </c>
      <c r="D257" s="79" t="s">
        <v>85</v>
      </c>
      <c r="E257" s="79" t="s">
        <v>137</v>
      </c>
      <c r="F257" s="68"/>
      <c r="G257" s="253">
        <f>SUM(G258)</f>
        <v>325</v>
      </c>
      <c r="H257" s="76"/>
    </row>
    <row r="258" spans="1:8" s="77" customFormat="1" ht="15" x14ac:dyDescent="0.25">
      <c r="A258" s="231" t="s">
        <v>117</v>
      </c>
      <c r="B258" s="68" t="s">
        <v>52</v>
      </c>
      <c r="C258" s="78">
        <v>9</v>
      </c>
      <c r="D258" s="79" t="s">
        <v>85</v>
      </c>
      <c r="E258" s="79" t="s">
        <v>137</v>
      </c>
      <c r="F258" s="68" t="s">
        <v>130</v>
      </c>
      <c r="G258" s="253">
        <v>325</v>
      </c>
      <c r="H258" s="76"/>
    </row>
    <row r="259" spans="1:8" s="77" customFormat="1" ht="30" x14ac:dyDescent="0.25">
      <c r="A259" s="44" t="s">
        <v>138</v>
      </c>
      <c r="B259" s="68" t="s">
        <v>52</v>
      </c>
      <c r="C259" s="78">
        <v>9</v>
      </c>
      <c r="D259" s="79" t="s">
        <v>85</v>
      </c>
      <c r="E259" s="79" t="s">
        <v>139</v>
      </c>
      <c r="F259" s="68"/>
      <c r="G259" s="253">
        <f>SUM(G260)</f>
        <v>283</v>
      </c>
      <c r="H259" s="76"/>
    </row>
    <row r="260" spans="1:8" s="77" customFormat="1" ht="15" x14ac:dyDescent="0.25">
      <c r="A260" s="24" t="s">
        <v>126</v>
      </c>
      <c r="B260" s="68" t="s">
        <v>52</v>
      </c>
      <c r="C260" s="78">
        <v>9</v>
      </c>
      <c r="D260" s="79" t="s">
        <v>85</v>
      </c>
      <c r="E260" s="79" t="s">
        <v>139</v>
      </c>
      <c r="F260" s="68"/>
      <c r="G260" s="253">
        <f>SUM(G261)</f>
        <v>283</v>
      </c>
      <c r="H260" s="76"/>
    </row>
    <row r="261" spans="1:8" s="77" customFormat="1" ht="15" x14ac:dyDescent="0.25">
      <c r="A261" s="231" t="s">
        <v>117</v>
      </c>
      <c r="B261" s="68" t="s">
        <v>52</v>
      </c>
      <c r="C261" s="78">
        <v>9</v>
      </c>
      <c r="D261" s="79" t="s">
        <v>85</v>
      </c>
      <c r="E261" s="79" t="s">
        <v>139</v>
      </c>
      <c r="F261" s="68" t="s">
        <v>130</v>
      </c>
      <c r="G261" s="253">
        <v>283</v>
      </c>
      <c r="H261" s="76"/>
    </row>
    <row r="262" spans="1:8" s="51" customFormat="1" ht="14.25" x14ac:dyDescent="0.2">
      <c r="A262" s="17" t="s">
        <v>140</v>
      </c>
      <c r="B262" s="46" t="s">
        <v>52</v>
      </c>
      <c r="C262" s="48">
        <v>10</v>
      </c>
      <c r="D262" s="48"/>
      <c r="E262" s="49"/>
      <c r="F262" s="50"/>
      <c r="G262" s="252">
        <f>SUM(G283+G268+G278+G263)</f>
        <v>22214.000000000004</v>
      </c>
    </row>
    <row r="263" spans="1:8" s="51" customFormat="1" ht="14.25" x14ac:dyDescent="0.2">
      <c r="A263" s="17" t="s">
        <v>300</v>
      </c>
      <c r="B263" s="46" t="s">
        <v>52</v>
      </c>
      <c r="C263" s="48">
        <v>10</v>
      </c>
      <c r="D263" s="49" t="s">
        <v>113</v>
      </c>
      <c r="E263" s="49"/>
      <c r="F263" s="49"/>
      <c r="G263" s="252">
        <f>SUM(G264)</f>
        <v>2234.6999999999998</v>
      </c>
    </row>
    <row r="264" spans="1:8" s="51" customFormat="1" ht="15" x14ac:dyDescent="0.25">
      <c r="A264" s="24" t="s">
        <v>300</v>
      </c>
      <c r="B264" s="40" t="s">
        <v>52</v>
      </c>
      <c r="C264" s="27">
        <v>10</v>
      </c>
      <c r="D264" s="30" t="s">
        <v>113</v>
      </c>
      <c r="E264" s="30"/>
      <c r="F264" s="30"/>
      <c r="G264" s="253">
        <f>SUM(G265)</f>
        <v>2234.6999999999998</v>
      </c>
    </row>
    <row r="265" spans="1:8" s="51" customFormat="1" ht="15" x14ac:dyDescent="0.25">
      <c r="A265" s="24" t="s">
        <v>1334</v>
      </c>
      <c r="B265" s="40" t="s">
        <v>52</v>
      </c>
      <c r="C265" s="27">
        <v>10</v>
      </c>
      <c r="D265" s="30" t="s">
        <v>113</v>
      </c>
      <c r="E265" s="30" t="s">
        <v>1335</v>
      </c>
      <c r="F265" s="30"/>
      <c r="G265" s="253">
        <f>SUM(G266)</f>
        <v>2234.6999999999998</v>
      </c>
    </row>
    <row r="266" spans="1:8" s="51" customFormat="1" ht="15" x14ac:dyDescent="0.25">
      <c r="A266" s="24" t="s">
        <v>17</v>
      </c>
      <c r="B266" s="40" t="s">
        <v>52</v>
      </c>
      <c r="C266" s="27">
        <v>10</v>
      </c>
      <c r="D266" s="30" t="s">
        <v>113</v>
      </c>
      <c r="E266" s="30" t="s">
        <v>1335</v>
      </c>
      <c r="F266" s="30" t="s">
        <v>1341</v>
      </c>
      <c r="G266" s="253">
        <f>SUM(G267)</f>
        <v>2234.6999999999998</v>
      </c>
    </row>
    <row r="267" spans="1:8" s="51" customFormat="1" ht="15" x14ac:dyDescent="0.25">
      <c r="A267" s="24" t="s">
        <v>19</v>
      </c>
      <c r="B267" s="40" t="s">
        <v>52</v>
      </c>
      <c r="C267" s="27">
        <v>10</v>
      </c>
      <c r="D267" s="30" t="s">
        <v>113</v>
      </c>
      <c r="E267" s="30" t="s">
        <v>1335</v>
      </c>
      <c r="F267" s="30" t="s">
        <v>430</v>
      </c>
      <c r="G267" s="253">
        <v>2234.6999999999998</v>
      </c>
    </row>
    <row r="268" spans="1:8" s="51" customFormat="1" ht="14.25" x14ac:dyDescent="0.2">
      <c r="A268" s="17" t="s">
        <v>141</v>
      </c>
      <c r="B268" s="46" t="s">
        <v>52</v>
      </c>
      <c r="C268" s="48">
        <v>10</v>
      </c>
      <c r="D268" s="48">
        <v>3</v>
      </c>
      <c r="E268" s="49"/>
      <c r="F268" s="50"/>
      <c r="G268" s="252">
        <f>SUM(G269)</f>
        <v>5993.6</v>
      </c>
    </row>
    <row r="269" spans="1:8" s="51" customFormat="1" ht="15" x14ac:dyDescent="0.25">
      <c r="A269" s="80" t="s">
        <v>142</v>
      </c>
      <c r="B269" s="40" t="s">
        <v>52</v>
      </c>
      <c r="C269" s="27">
        <v>10</v>
      </c>
      <c r="D269" s="30" t="s">
        <v>22</v>
      </c>
      <c r="E269" s="30" t="s">
        <v>143</v>
      </c>
      <c r="F269" s="50"/>
      <c r="G269" s="253">
        <f>SUM(G270)</f>
        <v>5993.6</v>
      </c>
    </row>
    <row r="270" spans="1:8" s="51" customFormat="1" ht="105" x14ac:dyDescent="0.25">
      <c r="A270" s="24" t="s">
        <v>144</v>
      </c>
      <c r="B270" s="40" t="s">
        <v>52</v>
      </c>
      <c r="C270" s="27">
        <v>10</v>
      </c>
      <c r="D270" s="30" t="s">
        <v>22</v>
      </c>
      <c r="E270" s="30" t="s">
        <v>145</v>
      </c>
      <c r="F270" s="30"/>
      <c r="G270" s="253">
        <f>SUM(G271+G273+G276)</f>
        <v>5993.6</v>
      </c>
    </row>
    <row r="271" spans="1:8" s="51" customFormat="1" ht="60" x14ac:dyDescent="0.25">
      <c r="A271" s="24" t="s">
        <v>146</v>
      </c>
      <c r="B271" s="40" t="s">
        <v>52</v>
      </c>
      <c r="C271" s="27">
        <v>10</v>
      </c>
      <c r="D271" s="30" t="s">
        <v>22</v>
      </c>
      <c r="E271" s="30" t="s">
        <v>147</v>
      </c>
      <c r="F271" s="30"/>
      <c r="G271" s="253">
        <f>SUM(G272)</f>
        <v>4994.5</v>
      </c>
    </row>
    <row r="272" spans="1:8" s="51" customFormat="1" ht="15" x14ac:dyDescent="0.25">
      <c r="A272" s="35" t="s">
        <v>148</v>
      </c>
      <c r="B272" s="40" t="s">
        <v>52</v>
      </c>
      <c r="C272" s="27">
        <v>10</v>
      </c>
      <c r="D272" s="30" t="s">
        <v>22</v>
      </c>
      <c r="E272" s="30" t="s">
        <v>147</v>
      </c>
      <c r="F272" s="30" t="s">
        <v>149</v>
      </c>
      <c r="G272" s="253">
        <v>4994.5</v>
      </c>
    </row>
    <row r="273" spans="1:9" s="51" customFormat="1" ht="48" customHeight="1" x14ac:dyDescent="0.25">
      <c r="A273" s="24" t="s">
        <v>491</v>
      </c>
      <c r="B273" s="40" t="s">
        <v>52</v>
      </c>
      <c r="C273" s="27">
        <v>10</v>
      </c>
      <c r="D273" s="30" t="s">
        <v>22</v>
      </c>
      <c r="E273" s="30" t="s">
        <v>490</v>
      </c>
      <c r="F273" s="30"/>
      <c r="G273" s="253">
        <f>G274</f>
        <v>983.8</v>
      </c>
    </row>
    <row r="274" spans="1:9" s="51" customFormat="1" ht="15" x14ac:dyDescent="0.25">
      <c r="A274" s="35" t="s">
        <v>148</v>
      </c>
      <c r="B274" s="40" t="s">
        <v>52</v>
      </c>
      <c r="C274" s="27">
        <v>10</v>
      </c>
      <c r="D274" s="30" t="s">
        <v>22</v>
      </c>
      <c r="E274" s="30" t="s">
        <v>490</v>
      </c>
      <c r="F274" s="30" t="s">
        <v>149</v>
      </c>
      <c r="G274" s="253">
        <v>983.8</v>
      </c>
    </row>
    <row r="275" spans="1:9" s="51" customFormat="1" ht="15" x14ac:dyDescent="0.25">
      <c r="A275" s="24" t="s">
        <v>50</v>
      </c>
      <c r="B275" s="40" t="s">
        <v>52</v>
      </c>
      <c r="C275" s="27">
        <v>10</v>
      </c>
      <c r="D275" s="30" t="s">
        <v>22</v>
      </c>
      <c r="E275" s="30" t="s">
        <v>51</v>
      </c>
      <c r="F275" s="30"/>
      <c r="G275" s="253"/>
    </row>
    <row r="276" spans="1:9" s="51" customFormat="1" ht="30" x14ac:dyDescent="0.25">
      <c r="A276" s="407" t="s">
        <v>1405</v>
      </c>
      <c r="B276" s="40" t="s">
        <v>52</v>
      </c>
      <c r="C276" s="27">
        <v>10</v>
      </c>
      <c r="D276" s="30" t="s">
        <v>22</v>
      </c>
      <c r="E276" s="30" t="s">
        <v>490</v>
      </c>
      <c r="F276" s="30"/>
      <c r="G276" s="404">
        <f>G277</f>
        <v>15.3</v>
      </c>
    </row>
    <row r="277" spans="1:9" s="51" customFormat="1" ht="15" x14ac:dyDescent="0.25">
      <c r="A277" s="408" t="s">
        <v>148</v>
      </c>
      <c r="B277" s="40" t="s">
        <v>52</v>
      </c>
      <c r="C277" s="27">
        <v>10</v>
      </c>
      <c r="D277" s="30" t="s">
        <v>22</v>
      </c>
      <c r="E277" s="30" t="s">
        <v>490</v>
      </c>
      <c r="F277" s="30" t="s">
        <v>149</v>
      </c>
      <c r="G277" s="404">
        <v>15.3</v>
      </c>
    </row>
    <row r="278" spans="1:9" s="51" customFormat="1" ht="15" x14ac:dyDescent="0.25">
      <c r="A278" s="17" t="s">
        <v>150</v>
      </c>
      <c r="B278" s="46" t="s">
        <v>52</v>
      </c>
      <c r="C278" s="48">
        <v>10</v>
      </c>
      <c r="D278" s="49" t="s">
        <v>26</v>
      </c>
      <c r="E278" s="30"/>
      <c r="F278" s="30"/>
      <c r="G278" s="252">
        <f>SUM(G280)</f>
        <v>13379.7</v>
      </c>
    </row>
    <row r="279" spans="1:9" s="51" customFormat="1" ht="14.25" x14ac:dyDescent="0.2">
      <c r="A279" s="17" t="s">
        <v>475</v>
      </c>
      <c r="B279" s="46" t="s">
        <v>52</v>
      </c>
      <c r="C279" s="48">
        <v>10</v>
      </c>
      <c r="D279" s="49" t="s">
        <v>26</v>
      </c>
      <c r="E279" s="49" t="s">
        <v>143</v>
      </c>
      <c r="F279" s="414"/>
      <c r="G279" s="413">
        <f>SUM(G280)</f>
        <v>13379.7</v>
      </c>
      <c r="H279" s="101"/>
      <c r="I279" s="101"/>
    </row>
    <row r="280" spans="1:9" s="51" customFormat="1" ht="45" x14ac:dyDescent="0.25">
      <c r="A280" s="39" t="s">
        <v>488</v>
      </c>
      <c r="B280" s="40" t="s">
        <v>52</v>
      </c>
      <c r="C280" s="27">
        <v>10</v>
      </c>
      <c r="D280" s="30" t="s">
        <v>26</v>
      </c>
      <c r="E280" s="30" t="s">
        <v>489</v>
      </c>
      <c r="F280" s="30"/>
      <c r="G280" s="253">
        <f>SUM(G281)</f>
        <v>13379.7</v>
      </c>
    </row>
    <row r="281" spans="1:9" s="51" customFormat="1" ht="45" x14ac:dyDescent="0.25">
      <c r="A281" s="38" t="s">
        <v>488</v>
      </c>
      <c r="B281" s="40" t="s">
        <v>52</v>
      </c>
      <c r="C281" s="27">
        <v>10</v>
      </c>
      <c r="D281" s="30" t="s">
        <v>26</v>
      </c>
      <c r="E281" s="30" t="s">
        <v>487</v>
      </c>
      <c r="F281" s="30"/>
      <c r="G281" s="253">
        <f>SUM(G282)</f>
        <v>13379.7</v>
      </c>
    </row>
    <row r="282" spans="1:9" s="51" customFormat="1" ht="15" x14ac:dyDescent="0.25">
      <c r="A282" s="35" t="s">
        <v>148</v>
      </c>
      <c r="B282" s="40" t="s">
        <v>52</v>
      </c>
      <c r="C282" s="27">
        <v>10</v>
      </c>
      <c r="D282" s="30" t="s">
        <v>26</v>
      </c>
      <c r="E282" s="30" t="s">
        <v>487</v>
      </c>
      <c r="F282" s="30" t="s">
        <v>149</v>
      </c>
      <c r="G282" s="253">
        <v>13379.7</v>
      </c>
    </row>
    <row r="283" spans="1:9" s="51" customFormat="1" ht="14.25" x14ac:dyDescent="0.2">
      <c r="A283" s="17" t="s">
        <v>151</v>
      </c>
      <c r="B283" s="46" t="s">
        <v>52</v>
      </c>
      <c r="C283" s="48">
        <v>10</v>
      </c>
      <c r="D283" s="48">
        <v>6</v>
      </c>
      <c r="E283" s="49"/>
      <c r="F283" s="20"/>
      <c r="G283" s="252">
        <f>SUM(G284)</f>
        <v>606</v>
      </c>
    </row>
    <row r="284" spans="1:9" s="34" customFormat="1" ht="30" x14ac:dyDescent="0.25">
      <c r="A284" s="24" t="s">
        <v>152</v>
      </c>
      <c r="B284" s="40" t="s">
        <v>52</v>
      </c>
      <c r="C284" s="27">
        <v>10</v>
      </c>
      <c r="D284" s="27">
        <v>6</v>
      </c>
      <c r="E284" s="30" t="s">
        <v>153</v>
      </c>
      <c r="F284" s="30"/>
      <c r="G284" s="253">
        <f>SUM(G285)</f>
        <v>606</v>
      </c>
    </row>
    <row r="285" spans="1:9" s="32" customFormat="1" ht="45" x14ac:dyDescent="0.25">
      <c r="A285" s="39" t="s">
        <v>154</v>
      </c>
      <c r="B285" s="40" t="s">
        <v>52</v>
      </c>
      <c r="C285" s="27">
        <v>10</v>
      </c>
      <c r="D285" s="27">
        <v>6</v>
      </c>
      <c r="E285" s="30" t="s">
        <v>155</v>
      </c>
      <c r="F285" s="30"/>
      <c r="G285" s="253">
        <f>SUM(G286:G286)</f>
        <v>606</v>
      </c>
    </row>
    <row r="286" spans="1:9" s="32" customFormat="1" ht="15" x14ac:dyDescent="0.25">
      <c r="A286" s="39" t="s">
        <v>156</v>
      </c>
      <c r="B286" s="40" t="s">
        <v>52</v>
      </c>
      <c r="C286" s="27">
        <v>10</v>
      </c>
      <c r="D286" s="30" t="s">
        <v>157</v>
      </c>
      <c r="E286" s="30" t="s">
        <v>158</v>
      </c>
      <c r="F286" s="30" t="s">
        <v>159</v>
      </c>
      <c r="G286" s="253">
        <v>606</v>
      </c>
    </row>
    <row r="287" spans="1:9" s="51" customFormat="1" ht="14.25" x14ac:dyDescent="0.2">
      <c r="A287" s="17" t="s">
        <v>161</v>
      </c>
      <c r="B287" s="46" t="s">
        <v>52</v>
      </c>
      <c r="C287" s="48">
        <v>11</v>
      </c>
      <c r="D287" s="48"/>
      <c r="E287" s="49"/>
      <c r="F287" s="50"/>
      <c r="G287" s="252">
        <f>SUM(G288+G299)</f>
        <v>17716.5</v>
      </c>
    </row>
    <row r="288" spans="1:9" s="51" customFormat="1" ht="14.25" x14ac:dyDescent="0.2">
      <c r="A288" s="17" t="s">
        <v>162</v>
      </c>
      <c r="B288" s="46" t="s">
        <v>52</v>
      </c>
      <c r="C288" s="48">
        <v>11</v>
      </c>
      <c r="D288" s="48">
        <v>1</v>
      </c>
      <c r="E288" s="49"/>
      <c r="F288" s="50"/>
      <c r="G288" s="252">
        <f>SUM(G290+G294)</f>
        <v>10150.200000000001</v>
      </c>
    </row>
    <row r="289" spans="1:7" s="32" customFormat="1" ht="30" x14ac:dyDescent="0.25">
      <c r="A289" s="24" t="s">
        <v>63</v>
      </c>
      <c r="B289" s="40" t="s">
        <v>52</v>
      </c>
      <c r="C289" s="27">
        <v>11</v>
      </c>
      <c r="D289" s="27">
        <v>1</v>
      </c>
      <c r="E289" s="30" t="s">
        <v>64</v>
      </c>
      <c r="F289" s="28"/>
      <c r="G289" s="253">
        <f>SUM(G290)</f>
        <v>8677.7000000000007</v>
      </c>
    </row>
    <row r="290" spans="1:7" s="32" customFormat="1" ht="45" x14ac:dyDescent="0.25">
      <c r="A290" s="69" t="s">
        <v>107</v>
      </c>
      <c r="B290" s="40" t="s">
        <v>52</v>
      </c>
      <c r="C290" s="27">
        <v>11</v>
      </c>
      <c r="D290" s="27">
        <v>1</v>
      </c>
      <c r="E290" s="30" t="s">
        <v>65</v>
      </c>
      <c r="F290" s="30"/>
      <c r="G290" s="253">
        <f>SUM(G291)</f>
        <v>8677.7000000000007</v>
      </c>
    </row>
    <row r="291" spans="1:7" s="32" customFormat="1" ht="30" x14ac:dyDescent="0.25">
      <c r="A291" s="24" t="s">
        <v>486</v>
      </c>
      <c r="B291" s="40" t="s">
        <v>52</v>
      </c>
      <c r="C291" s="27">
        <v>11</v>
      </c>
      <c r="D291" s="27">
        <v>1</v>
      </c>
      <c r="E291" s="30" t="s">
        <v>66</v>
      </c>
      <c r="F291" s="30"/>
      <c r="G291" s="253">
        <f>SUM(G293)</f>
        <v>8677.7000000000007</v>
      </c>
    </row>
    <row r="292" spans="1:7" s="32" customFormat="1" ht="30" x14ac:dyDescent="0.25">
      <c r="A292" s="24" t="s">
        <v>108</v>
      </c>
      <c r="B292" s="40" t="s">
        <v>52</v>
      </c>
      <c r="C292" s="27">
        <v>11</v>
      </c>
      <c r="D292" s="30" t="s">
        <v>106</v>
      </c>
      <c r="E292" s="30" t="s">
        <v>66</v>
      </c>
      <c r="F292" s="28">
        <v>410</v>
      </c>
      <c r="G292" s="253">
        <v>4176.01</v>
      </c>
    </row>
    <row r="293" spans="1:7" s="32" customFormat="1" ht="45" x14ac:dyDescent="0.25">
      <c r="A293" s="24" t="s">
        <v>485</v>
      </c>
      <c r="B293" s="40" t="s">
        <v>52</v>
      </c>
      <c r="C293" s="27">
        <v>11</v>
      </c>
      <c r="D293" s="30" t="s">
        <v>106</v>
      </c>
      <c r="E293" s="30" t="s">
        <v>66</v>
      </c>
      <c r="F293" s="28">
        <v>411</v>
      </c>
      <c r="G293" s="253">
        <v>8677.7000000000007</v>
      </c>
    </row>
    <row r="294" spans="1:7" s="34" customFormat="1" ht="15" x14ac:dyDescent="0.25">
      <c r="A294" s="44" t="s">
        <v>68</v>
      </c>
      <c r="B294" s="40" t="s">
        <v>52</v>
      </c>
      <c r="C294" s="27">
        <v>11</v>
      </c>
      <c r="D294" s="27">
        <v>1</v>
      </c>
      <c r="E294" s="30" t="s">
        <v>69</v>
      </c>
      <c r="F294" s="28"/>
      <c r="G294" s="253">
        <f>SUM(G295:G295)</f>
        <v>1472.5</v>
      </c>
    </row>
    <row r="295" spans="1:7" s="32" customFormat="1" ht="45" x14ac:dyDescent="0.25">
      <c r="A295" s="24" t="s">
        <v>163</v>
      </c>
      <c r="B295" s="40" t="s">
        <v>52</v>
      </c>
      <c r="C295" s="27">
        <v>11</v>
      </c>
      <c r="D295" s="27">
        <v>1</v>
      </c>
      <c r="E295" s="30" t="s">
        <v>164</v>
      </c>
      <c r="F295" s="28"/>
      <c r="G295" s="253">
        <f>G297+G298</f>
        <v>1472.5</v>
      </c>
    </row>
    <row r="296" spans="1:7" s="32" customFormat="1" ht="15" x14ac:dyDescent="0.25">
      <c r="A296" s="24" t="s">
        <v>17</v>
      </c>
      <c r="B296" s="81" t="s">
        <v>52</v>
      </c>
      <c r="C296" s="27">
        <v>11</v>
      </c>
      <c r="D296" s="27" t="s">
        <v>106</v>
      </c>
      <c r="E296" s="30" t="s">
        <v>164</v>
      </c>
      <c r="F296" s="28">
        <v>240</v>
      </c>
      <c r="G296" s="253">
        <f>SUM(G297)</f>
        <v>672.5</v>
      </c>
    </row>
    <row r="297" spans="1:7" s="32" customFormat="1" ht="15" x14ac:dyDescent="0.25">
      <c r="A297" s="216" t="s">
        <v>19</v>
      </c>
      <c r="B297" s="81" t="s">
        <v>52</v>
      </c>
      <c r="C297" s="102">
        <v>11</v>
      </c>
      <c r="D297" s="102" t="s">
        <v>106</v>
      </c>
      <c r="E297" s="103" t="s">
        <v>164</v>
      </c>
      <c r="F297" s="217">
        <v>244</v>
      </c>
      <c r="G297" s="260">
        <v>672.5</v>
      </c>
    </row>
    <row r="298" spans="1:7" s="32" customFormat="1" ht="15" x14ac:dyDescent="0.25">
      <c r="A298" s="410" t="s">
        <v>156</v>
      </c>
      <c r="B298" s="81" t="s">
        <v>52</v>
      </c>
      <c r="C298" s="102">
        <v>11</v>
      </c>
      <c r="D298" s="103" t="s">
        <v>106</v>
      </c>
      <c r="E298" s="103" t="s">
        <v>164</v>
      </c>
      <c r="F298" s="103" t="s">
        <v>159</v>
      </c>
      <c r="G298" s="260">
        <v>800</v>
      </c>
    </row>
    <row r="299" spans="1:7" s="51" customFormat="1" ht="14.25" x14ac:dyDescent="0.2">
      <c r="A299" s="415" t="s">
        <v>1342</v>
      </c>
      <c r="B299" s="46" t="s">
        <v>52</v>
      </c>
      <c r="C299" s="61">
        <v>11</v>
      </c>
      <c r="D299" s="60" t="s">
        <v>1343</v>
      </c>
      <c r="E299" s="60"/>
      <c r="F299" s="60"/>
      <c r="G299" s="252">
        <f>SUM(G300)</f>
        <v>7566.3</v>
      </c>
    </row>
    <row r="300" spans="1:7" s="32" customFormat="1" ht="15" x14ac:dyDescent="0.25">
      <c r="A300" s="69" t="s">
        <v>50</v>
      </c>
      <c r="B300" s="40" t="s">
        <v>52</v>
      </c>
      <c r="C300" s="67">
        <v>11</v>
      </c>
      <c r="D300" s="68" t="s">
        <v>1343</v>
      </c>
      <c r="E300" s="68" t="s">
        <v>51</v>
      </c>
      <c r="F300" s="68"/>
      <c r="G300" s="253">
        <f>SUM(G301)</f>
        <v>7566.3</v>
      </c>
    </row>
    <row r="301" spans="1:7" s="32" customFormat="1" ht="30.75" thickBot="1" x14ac:dyDescent="0.3">
      <c r="A301" s="417" t="s">
        <v>1344</v>
      </c>
      <c r="B301" s="223" t="s">
        <v>52</v>
      </c>
      <c r="C301" s="418">
        <v>11</v>
      </c>
      <c r="D301" s="419" t="s">
        <v>1343</v>
      </c>
      <c r="E301" s="419" t="s">
        <v>1345</v>
      </c>
      <c r="F301" s="419" t="s">
        <v>433</v>
      </c>
      <c r="G301" s="261">
        <v>7566.3</v>
      </c>
    </row>
    <row r="302" spans="1:7" s="51" customFormat="1" ht="42.75" x14ac:dyDescent="0.2">
      <c r="A302" s="82" t="s">
        <v>165</v>
      </c>
      <c r="B302" s="83"/>
      <c r="C302" s="84"/>
      <c r="D302" s="84"/>
      <c r="E302" s="85"/>
      <c r="F302" s="86"/>
      <c r="G302" s="262">
        <f>SUM(G304+G311+G320)</f>
        <v>1224.03</v>
      </c>
    </row>
    <row r="303" spans="1:7" s="51" customFormat="1" ht="14.25" x14ac:dyDescent="0.2">
      <c r="A303" s="17" t="s">
        <v>9</v>
      </c>
      <c r="B303" s="23">
        <v>17</v>
      </c>
      <c r="C303" s="19">
        <v>1</v>
      </c>
      <c r="D303" s="19"/>
      <c r="E303" s="46"/>
      <c r="F303" s="20"/>
      <c r="G303" s="252">
        <f>SUM(G304+G311)</f>
        <v>1098.23</v>
      </c>
    </row>
    <row r="304" spans="1:7" s="51" customFormat="1" ht="42.75" x14ac:dyDescent="0.2">
      <c r="A304" s="17" t="s">
        <v>24</v>
      </c>
      <c r="B304" s="23">
        <v>17</v>
      </c>
      <c r="C304" s="19">
        <v>1</v>
      </c>
      <c r="D304" s="19">
        <v>4</v>
      </c>
      <c r="E304" s="46"/>
      <c r="F304" s="20"/>
      <c r="G304" s="252">
        <f>SUM(G305)</f>
        <v>719.7</v>
      </c>
    </row>
    <row r="305" spans="1:9" s="32" customFormat="1" ht="30.75" customHeight="1" x14ac:dyDescent="0.25">
      <c r="A305" s="24" t="s">
        <v>11</v>
      </c>
      <c r="B305" s="25">
        <v>17</v>
      </c>
      <c r="C305" s="72">
        <v>1</v>
      </c>
      <c r="D305" s="72">
        <v>4</v>
      </c>
      <c r="E305" s="40" t="s">
        <v>12</v>
      </c>
      <c r="F305" s="15"/>
      <c r="G305" s="253">
        <f>SUM(G306)</f>
        <v>719.7</v>
      </c>
    </row>
    <row r="306" spans="1:9" s="32" customFormat="1" ht="15" x14ac:dyDescent="0.25">
      <c r="A306" s="24" t="s">
        <v>13</v>
      </c>
      <c r="B306" s="25">
        <v>17</v>
      </c>
      <c r="C306" s="72">
        <v>1</v>
      </c>
      <c r="D306" s="72">
        <v>4</v>
      </c>
      <c r="E306" s="40" t="s">
        <v>14</v>
      </c>
      <c r="F306" s="15"/>
      <c r="G306" s="253">
        <f>SUM(G307)</f>
        <v>719.7</v>
      </c>
    </row>
    <row r="307" spans="1:9" s="32" customFormat="1" ht="15" x14ac:dyDescent="0.25">
      <c r="A307" s="24" t="s">
        <v>32</v>
      </c>
      <c r="B307" s="25">
        <v>17</v>
      </c>
      <c r="C307" s="27">
        <v>1</v>
      </c>
      <c r="D307" s="30" t="s">
        <v>26</v>
      </c>
      <c r="E307" s="30" t="s">
        <v>166</v>
      </c>
      <c r="F307" s="28"/>
      <c r="G307" s="253">
        <f>G308</f>
        <v>719.7</v>
      </c>
    </row>
    <row r="308" spans="1:9" s="32" customFormat="1" ht="15" x14ac:dyDescent="0.25">
      <c r="A308" s="24" t="s">
        <v>47</v>
      </c>
      <c r="B308" s="25">
        <v>17</v>
      </c>
      <c r="C308" s="27">
        <v>1</v>
      </c>
      <c r="D308" s="30" t="s">
        <v>26</v>
      </c>
      <c r="E308" s="30" t="s">
        <v>166</v>
      </c>
      <c r="F308" s="28">
        <v>240</v>
      </c>
      <c r="G308" s="253">
        <f>SUM(G309:G310)</f>
        <v>719.7</v>
      </c>
    </row>
    <row r="309" spans="1:9" s="32" customFormat="1" ht="30" x14ac:dyDescent="0.25">
      <c r="A309" s="24" t="s">
        <v>18</v>
      </c>
      <c r="B309" s="25">
        <v>17</v>
      </c>
      <c r="C309" s="27">
        <v>1</v>
      </c>
      <c r="D309" s="30" t="s">
        <v>26</v>
      </c>
      <c r="E309" s="30" t="s">
        <v>166</v>
      </c>
      <c r="F309" s="28">
        <v>242</v>
      </c>
      <c r="G309" s="253">
        <v>525</v>
      </c>
    </row>
    <row r="310" spans="1:9" s="32" customFormat="1" ht="15" x14ac:dyDescent="0.25">
      <c r="A310" s="24" t="s">
        <v>19</v>
      </c>
      <c r="B310" s="25">
        <v>17</v>
      </c>
      <c r="C310" s="27">
        <v>1</v>
      </c>
      <c r="D310" s="30" t="s">
        <v>26</v>
      </c>
      <c r="E310" s="30" t="s">
        <v>166</v>
      </c>
      <c r="F310" s="28">
        <v>244</v>
      </c>
      <c r="G310" s="253">
        <v>194.7</v>
      </c>
    </row>
    <row r="311" spans="1:9" s="51" customFormat="1" ht="14.25" x14ac:dyDescent="0.2">
      <c r="A311" s="17" t="s">
        <v>53</v>
      </c>
      <c r="B311" s="23">
        <v>17</v>
      </c>
      <c r="C311" s="19">
        <v>1</v>
      </c>
      <c r="D311" s="19">
        <v>13</v>
      </c>
      <c r="E311" s="46" t="s">
        <v>7</v>
      </c>
      <c r="F311" s="20" t="s">
        <v>7</v>
      </c>
      <c r="G311" s="252">
        <f>SUM(G312)</f>
        <v>378.53000000000003</v>
      </c>
    </row>
    <row r="312" spans="1:9" s="34" customFormat="1" ht="30" x14ac:dyDescent="0.25">
      <c r="A312" s="24" t="s">
        <v>54</v>
      </c>
      <c r="B312" s="25">
        <v>17</v>
      </c>
      <c r="C312" s="72">
        <v>1</v>
      </c>
      <c r="D312" s="72">
        <v>13</v>
      </c>
      <c r="E312" s="40" t="s">
        <v>56</v>
      </c>
      <c r="F312" s="15"/>
      <c r="G312" s="253">
        <f>SUM(G313+G316)</f>
        <v>378.53000000000003</v>
      </c>
    </row>
    <row r="313" spans="1:9" s="32" customFormat="1" ht="30" x14ac:dyDescent="0.25">
      <c r="A313" s="24" t="s">
        <v>168</v>
      </c>
      <c r="B313" s="25">
        <v>17</v>
      </c>
      <c r="C313" s="72">
        <v>1</v>
      </c>
      <c r="D313" s="72">
        <v>13</v>
      </c>
      <c r="E313" s="40" t="s">
        <v>167</v>
      </c>
      <c r="F313" s="15"/>
      <c r="G313" s="253">
        <f>SUM(G314)</f>
        <v>376.8</v>
      </c>
    </row>
    <row r="314" spans="1:9" s="32" customFormat="1" ht="15" x14ac:dyDescent="0.25">
      <c r="A314" s="24" t="s">
        <v>47</v>
      </c>
      <c r="B314" s="25">
        <v>17</v>
      </c>
      <c r="C314" s="27">
        <v>1</v>
      </c>
      <c r="D314" s="30" t="s">
        <v>55</v>
      </c>
      <c r="E314" s="30" t="s">
        <v>167</v>
      </c>
      <c r="F314" s="28">
        <v>240</v>
      </c>
      <c r="G314" s="253">
        <f>SUM(G315)</f>
        <v>376.8</v>
      </c>
    </row>
    <row r="315" spans="1:9" s="32" customFormat="1" ht="15" x14ac:dyDescent="0.25">
      <c r="A315" s="24" t="s">
        <v>19</v>
      </c>
      <c r="B315" s="25">
        <v>17</v>
      </c>
      <c r="C315" s="27">
        <v>1</v>
      </c>
      <c r="D315" s="30" t="s">
        <v>55</v>
      </c>
      <c r="E315" s="30" t="s">
        <v>167</v>
      </c>
      <c r="F315" s="28">
        <v>244</v>
      </c>
      <c r="G315" s="253">
        <v>376.8</v>
      </c>
    </row>
    <row r="316" spans="1:9" s="32" customFormat="1" ht="15" x14ac:dyDescent="0.25">
      <c r="A316" s="24" t="s">
        <v>27</v>
      </c>
      <c r="B316" s="25">
        <v>17</v>
      </c>
      <c r="C316" s="27">
        <v>1</v>
      </c>
      <c r="D316" s="30" t="s">
        <v>55</v>
      </c>
      <c r="E316" s="30" t="s">
        <v>167</v>
      </c>
      <c r="F316" s="28">
        <v>850</v>
      </c>
      <c r="G316" s="253">
        <f>SUM(G317)</f>
        <v>1.73</v>
      </c>
    </row>
    <row r="317" spans="1:9" s="32" customFormat="1" ht="15" x14ac:dyDescent="0.25">
      <c r="A317" s="24" t="s">
        <v>29</v>
      </c>
      <c r="B317" s="25">
        <v>17</v>
      </c>
      <c r="C317" s="27">
        <v>1</v>
      </c>
      <c r="D317" s="30" t="s">
        <v>55</v>
      </c>
      <c r="E317" s="30" t="s">
        <v>167</v>
      </c>
      <c r="F317" s="28">
        <v>852</v>
      </c>
      <c r="G317" s="253">
        <v>1.73</v>
      </c>
    </row>
    <row r="318" spans="1:9" s="51" customFormat="1" ht="14.25" x14ac:dyDescent="0.2">
      <c r="A318" s="17" t="s">
        <v>91</v>
      </c>
      <c r="B318" s="23">
        <v>17</v>
      </c>
      <c r="C318" s="19">
        <v>4</v>
      </c>
      <c r="D318" s="19"/>
      <c r="E318" s="46"/>
      <c r="F318" s="20"/>
      <c r="G318" s="252">
        <f>SUM(G320)</f>
        <v>125.8</v>
      </c>
    </row>
    <row r="319" spans="1:9" s="32" customFormat="1" ht="15" x14ac:dyDescent="0.25">
      <c r="A319" s="24" t="s">
        <v>104</v>
      </c>
      <c r="B319" s="25">
        <v>17</v>
      </c>
      <c r="C319" s="72">
        <v>4</v>
      </c>
      <c r="D319" s="27">
        <v>12</v>
      </c>
      <c r="E319" s="30"/>
      <c r="F319" s="28"/>
      <c r="G319" s="253">
        <f>SUM(G320)</f>
        <v>125.8</v>
      </c>
    </row>
    <row r="320" spans="1:9" s="32" customFormat="1" ht="15" x14ac:dyDescent="0.25">
      <c r="A320" s="24" t="s">
        <v>169</v>
      </c>
      <c r="B320" s="25">
        <v>17</v>
      </c>
      <c r="C320" s="72">
        <v>4</v>
      </c>
      <c r="D320" s="27">
        <v>12</v>
      </c>
      <c r="E320" s="40" t="s">
        <v>170</v>
      </c>
      <c r="F320" s="15"/>
      <c r="G320" s="253">
        <f>SUM(G321)</f>
        <v>125.8</v>
      </c>
      <c r="I320" s="87"/>
    </row>
    <row r="321" spans="1:9" s="32" customFormat="1" ht="15" x14ac:dyDescent="0.25">
      <c r="A321" s="24" t="s">
        <v>171</v>
      </c>
      <c r="B321" s="25">
        <v>17</v>
      </c>
      <c r="C321" s="72">
        <v>4</v>
      </c>
      <c r="D321" s="27">
        <v>12</v>
      </c>
      <c r="E321" s="40" t="s">
        <v>172</v>
      </c>
      <c r="F321" s="15"/>
      <c r="G321" s="253">
        <f>SUM(G322)</f>
        <v>125.8</v>
      </c>
      <c r="I321" s="87"/>
    </row>
    <row r="322" spans="1:9" s="32" customFormat="1" ht="15" x14ac:dyDescent="0.25">
      <c r="A322" s="24" t="s">
        <v>17</v>
      </c>
      <c r="B322" s="25">
        <v>17</v>
      </c>
      <c r="C322" s="27">
        <v>4</v>
      </c>
      <c r="D322" s="30" t="s">
        <v>105</v>
      </c>
      <c r="E322" s="30" t="s">
        <v>172</v>
      </c>
      <c r="F322" s="28">
        <v>240</v>
      </c>
      <c r="G322" s="253">
        <f>SUM(G323)</f>
        <v>125.8</v>
      </c>
      <c r="I322" s="87"/>
    </row>
    <row r="323" spans="1:9" s="32" customFormat="1" ht="15.75" thickBot="1" x14ac:dyDescent="0.3">
      <c r="A323" s="224" t="s">
        <v>19</v>
      </c>
      <c r="B323" s="239">
        <v>17</v>
      </c>
      <c r="C323" s="222">
        <v>4</v>
      </c>
      <c r="D323" s="221" t="s">
        <v>105</v>
      </c>
      <c r="E323" s="221" t="s">
        <v>172</v>
      </c>
      <c r="F323" s="238">
        <v>244</v>
      </c>
      <c r="G323" s="261">
        <v>125.8</v>
      </c>
      <c r="I323" s="87"/>
    </row>
    <row r="324" spans="1:9" s="51" customFormat="1" ht="28.5" x14ac:dyDescent="0.2">
      <c r="A324" s="82" t="s">
        <v>173</v>
      </c>
      <c r="B324" s="83">
        <v>19</v>
      </c>
      <c r="C324" s="84"/>
      <c r="D324" s="84"/>
      <c r="E324" s="85"/>
      <c r="F324" s="86"/>
      <c r="G324" s="262">
        <f>SUM(G325+G344+G620+G651)</f>
        <v>667272.04999999981</v>
      </c>
      <c r="I324" s="88"/>
    </row>
    <row r="325" spans="1:9" s="51" customFormat="1" ht="14.25" x14ac:dyDescent="0.2">
      <c r="A325" s="17" t="s">
        <v>9</v>
      </c>
      <c r="B325" s="23">
        <v>19</v>
      </c>
      <c r="C325" s="48">
        <v>1</v>
      </c>
      <c r="D325" s="19"/>
      <c r="E325" s="46"/>
      <c r="F325" s="20"/>
      <c r="G325" s="252">
        <f>SUM(G326)</f>
        <v>2539.6999999999998</v>
      </c>
      <c r="I325" s="89"/>
    </row>
    <row r="326" spans="1:9" s="32" customFormat="1" ht="45" x14ac:dyDescent="0.25">
      <c r="A326" s="24" t="s">
        <v>24</v>
      </c>
      <c r="B326" s="25">
        <v>19</v>
      </c>
      <c r="C326" s="27">
        <v>1</v>
      </c>
      <c r="D326" s="72">
        <v>4</v>
      </c>
      <c r="E326" s="40"/>
      <c r="F326" s="15"/>
      <c r="G326" s="253">
        <f>SUM(G327)</f>
        <v>2539.6999999999998</v>
      </c>
      <c r="I326" s="87"/>
    </row>
    <row r="327" spans="1:9" s="34" customFormat="1" ht="15" x14ac:dyDescent="0.25">
      <c r="A327" s="36" t="s">
        <v>39</v>
      </c>
      <c r="B327" s="25">
        <v>19</v>
      </c>
      <c r="C327" s="27">
        <v>1</v>
      </c>
      <c r="D327" s="72">
        <v>4</v>
      </c>
      <c r="E327" s="40" t="s">
        <v>40</v>
      </c>
      <c r="F327" s="15"/>
      <c r="G327" s="253">
        <f>SUM(G328)</f>
        <v>2539.6999999999998</v>
      </c>
    </row>
    <row r="328" spans="1:9" s="32" customFormat="1" ht="59.25" customHeight="1" x14ac:dyDescent="0.25">
      <c r="A328" s="24" t="s">
        <v>41</v>
      </c>
      <c r="B328" s="25">
        <v>19</v>
      </c>
      <c r="C328" s="27">
        <v>1</v>
      </c>
      <c r="D328" s="72">
        <v>4</v>
      </c>
      <c r="E328" s="40" t="s">
        <v>42</v>
      </c>
      <c r="F328" s="15"/>
      <c r="G328" s="253">
        <f>SUM(G329+G338+G341)</f>
        <v>2539.6999999999998</v>
      </c>
    </row>
    <row r="329" spans="1:9" s="32" customFormat="1" ht="15" x14ac:dyDescent="0.25">
      <c r="A329" s="39" t="s">
        <v>174</v>
      </c>
      <c r="B329" s="25">
        <v>19</v>
      </c>
      <c r="C329" s="27">
        <v>1</v>
      </c>
      <c r="D329" s="72">
        <v>4</v>
      </c>
      <c r="E329" s="40" t="s">
        <v>175</v>
      </c>
      <c r="F329" s="15"/>
      <c r="G329" s="253">
        <f>SUM(G330+G333+G336)</f>
        <v>2085.7999999999997</v>
      </c>
    </row>
    <row r="330" spans="1:9" s="32" customFormat="1" ht="15" x14ac:dyDescent="0.25">
      <c r="A330" s="24" t="s">
        <v>15</v>
      </c>
      <c r="B330" s="25">
        <v>19</v>
      </c>
      <c r="C330" s="27">
        <v>1</v>
      </c>
      <c r="D330" s="30" t="s">
        <v>26</v>
      </c>
      <c r="E330" s="30" t="s">
        <v>175</v>
      </c>
      <c r="F330" s="28">
        <v>120</v>
      </c>
      <c r="G330" s="253">
        <f>SUM(G331:G332)</f>
        <v>1910.6</v>
      </c>
      <c r="H330" s="31"/>
    </row>
    <row r="331" spans="1:9" s="32" customFormat="1" ht="15" x14ac:dyDescent="0.25">
      <c r="A331" s="24" t="s">
        <v>16</v>
      </c>
      <c r="B331" s="25">
        <v>19</v>
      </c>
      <c r="C331" s="27">
        <v>1</v>
      </c>
      <c r="D331" s="30" t="s">
        <v>26</v>
      </c>
      <c r="E331" s="30" t="s">
        <v>175</v>
      </c>
      <c r="F331" s="28">
        <v>121</v>
      </c>
      <c r="G331" s="253">
        <v>1903.8</v>
      </c>
    </row>
    <row r="332" spans="1:9" s="32" customFormat="1" ht="15" x14ac:dyDescent="0.25">
      <c r="A332" s="24" t="s">
        <v>23</v>
      </c>
      <c r="B332" s="25">
        <v>19</v>
      </c>
      <c r="C332" s="27">
        <v>1</v>
      </c>
      <c r="D332" s="30" t="s">
        <v>26</v>
      </c>
      <c r="E332" s="30" t="s">
        <v>175</v>
      </c>
      <c r="F332" s="28">
        <v>122</v>
      </c>
      <c r="G332" s="253">
        <v>6.8</v>
      </c>
    </row>
    <row r="333" spans="1:9" s="32" customFormat="1" ht="15" x14ac:dyDescent="0.25">
      <c r="A333" s="24" t="s">
        <v>47</v>
      </c>
      <c r="B333" s="25">
        <v>19</v>
      </c>
      <c r="C333" s="27">
        <v>1</v>
      </c>
      <c r="D333" s="30" t="s">
        <v>26</v>
      </c>
      <c r="E333" s="30" t="s">
        <v>175</v>
      </c>
      <c r="F333" s="28">
        <v>240</v>
      </c>
      <c r="G333" s="253">
        <f>SUM(G334:G335)</f>
        <v>175.1</v>
      </c>
    </row>
    <row r="334" spans="1:9" s="32" customFormat="1" ht="30" x14ac:dyDescent="0.25">
      <c r="A334" s="24" t="s">
        <v>18</v>
      </c>
      <c r="B334" s="25">
        <v>19</v>
      </c>
      <c r="C334" s="27">
        <v>1</v>
      </c>
      <c r="D334" s="30" t="s">
        <v>26</v>
      </c>
      <c r="E334" s="30" t="s">
        <v>175</v>
      </c>
      <c r="F334" s="28">
        <v>242</v>
      </c>
      <c r="G334" s="253">
        <v>116.1</v>
      </c>
    </row>
    <row r="335" spans="1:9" s="32" customFormat="1" ht="15" x14ac:dyDescent="0.25">
      <c r="A335" s="24" t="s">
        <v>19</v>
      </c>
      <c r="B335" s="25">
        <v>19</v>
      </c>
      <c r="C335" s="27">
        <v>1</v>
      </c>
      <c r="D335" s="30" t="s">
        <v>26</v>
      </c>
      <c r="E335" s="30" t="s">
        <v>175</v>
      </c>
      <c r="F335" s="28">
        <v>244</v>
      </c>
      <c r="G335" s="253">
        <v>59</v>
      </c>
    </row>
    <row r="336" spans="1:9" s="32" customFormat="1" ht="15" x14ac:dyDescent="0.25">
      <c r="A336" s="24" t="s">
        <v>27</v>
      </c>
      <c r="B336" s="25">
        <v>19</v>
      </c>
      <c r="C336" s="27">
        <v>1</v>
      </c>
      <c r="D336" s="30" t="s">
        <v>26</v>
      </c>
      <c r="E336" s="30" t="s">
        <v>175</v>
      </c>
      <c r="F336" s="28">
        <v>850</v>
      </c>
      <c r="G336" s="253">
        <v>0.1</v>
      </c>
    </row>
    <row r="337" spans="1:9" s="32" customFormat="1" ht="15" x14ac:dyDescent="0.25">
      <c r="A337" s="24" t="s">
        <v>29</v>
      </c>
      <c r="B337" s="25">
        <v>19</v>
      </c>
      <c r="C337" s="27">
        <v>1</v>
      </c>
      <c r="D337" s="30" t="s">
        <v>26</v>
      </c>
      <c r="E337" s="30" t="s">
        <v>175</v>
      </c>
      <c r="F337" s="28">
        <v>852</v>
      </c>
      <c r="G337" s="253">
        <v>0.1</v>
      </c>
    </row>
    <row r="338" spans="1:9" s="32" customFormat="1" ht="30" x14ac:dyDescent="0.25">
      <c r="A338" s="39" t="s">
        <v>176</v>
      </c>
      <c r="B338" s="25">
        <v>19</v>
      </c>
      <c r="C338" s="27">
        <v>1</v>
      </c>
      <c r="D338" s="72">
        <v>4</v>
      </c>
      <c r="E338" s="30" t="s">
        <v>177</v>
      </c>
      <c r="F338" s="28"/>
      <c r="G338" s="253">
        <f>SUM(G340)</f>
        <v>226.9</v>
      </c>
    </row>
    <row r="339" spans="1:9" s="32" customFormat="1" ht="15" x14ac:dyDescent="0.25">
      <c r="A339" s="24" t="s">
        <v>15</v>
      </c>
      <c r="B339" s="25">
        <v>19</v>
      </c>
      <c r="C339" s="27">
        <v>1</v>
      </c>
      <c r="D339" s="30" t="s">
        <v>26</v>
      </c>
      <c r="E339" s="30" t="s">
        <v>177</v>
      </c>
      <c r="F339" s="28">
        <v>120</v>
      </c>
      <c r="G339" s="253">
        <f>SUM(G340)</f>
        <v>226.9</v>
      </c>
    </row>
    <row r="340" spans="1:9" s="32" customFormat="1" ht="15" x14ac:dyDescent="0.25">
      <c r="A340" s="24" t="s">
        <v>16</v>
      </c>
      <c r="B340" s="25">
        <v>19</v>
      </c>
      <c r="C340" s="27">
        <v>1</v>
      </c>
      <c r="D340" s="30" t="s">
        <v>26</v>
      </c>
      <c r="E340" s="30" t="s">
        <v>177</v>
      </c>
      <c r="F340" s="28">
        <v>121</v>
      </c>
      <c r="G340" s="253">
        <v>226.9</v>
      </c>
    </row>
    <row r="341" spans="1:9" s="32" customFormat="1" ht="60" x14ac:dyDescent="0.25">
      <c r="A341" s="69" t="s">
        <v>178</v>
      </c>
      <c r="B341" s="25">
        <v>19</v>
      </c>
      <c r="C341" s="27">
        <v>1</v>
      </c>
      <c r="D341" s="72">
        <v>4</v>
      </c>
      <c r="E341" s="40" t="s">
        <v>179</v>
      </c>
      <c r="F341" s="15"/>
      <c r="G341" s="253">
        <f>SUM(G343)</f>
        <v>227</v>
      </c>
    </row>
    <row r="342" spans="1:9" s="32" customFormat="1" ht="15" x14ac:dyDescent="0.25">
      <c r="A342" s="24" t="s">
        <v>15</v>
      </c>
      <c r="B342" s="25">
        <v>19</v>
      </c>
      <c r="C342" s="27">
        <v>1</v>
      </c>
      <c r="D342" s="30" t="s">
        <v>26</v>
      </c>
      <c r="E342" s="30" t="s">
        <v>179</v>
      </c>
      <c r="F342" s="28">
        <v>120</v>
      </c>
      <c r="G342" s="253">
        <f>SUM(G343)</f>
        <v>227</v>
      </c>
    </row>
    <row r="343" spans="1:9" s="32" customFormat="1" ht="15" x14ac:dyDescent="0.25">
      <c r="A343" s="24" t="s">
        <v>16</v>
      </c>
      <c r="B343" s="25">
        <v>19</v>
      </c>
      <c r="C343" s="27">
        <v>1</v>
      </c>
      <c r="D343" s="30" t="s">
        <v>26</v>
      </c>
      <c r="E343" s="30" t="s">
        <v>179</v>
      </c>
      <c r="F343" s="28">
        <v>121</v>
      </c>
      <c r="G343" s="253">
        <v>227</v>
      </c>
    </row>
    <row r="344" spans="1:9" s="51" customFormat="1" ht="14.25" x14ac:dyDescent="0.2">
      <c r="A344" s="17" t="s">
        <v>109</v>
      </c>
      <c r="B344" s="23">
        <v>19</v>
      </c>
      <c r="C344" s="48">
        <v>7</v>
      </c>
      <c r="D344" s="48"/>
      <c r="E344" s="49"/>
      <c r="F344" s="50"/>
      <c r="G344" s="252">
        <f>SUM(G345+G401+G503+G543)</f>
        <v>625705.34999999986</v>
      </c>
    </row>
    <row r="345" spans="1:9" s="51" customFormat="1" ht="14.25" x14ac:dyDescent="0.2">
      <c r="A345" s="17" t="s">
        <v>110</v>
      </c>
      <c r="B345" s="23">
        <v>19</v>
      </c>
      <c r="C345" s="48">
        <v>7</v>
      </c>
      <c r="D345" s="48">
        <v>1</v>
      </c>
      <c r="E345" s="49"/>
      <c r="F345" s="50"/>
      <c r="G345" s="252">
        <f>SUM(G348+G381+G370+G377+G363+G346)</f>
        <v>217551.8</v>
      </c>
    </row>
    <row r="346" spans="1:9" s="51" customFormat="1" ht="15" x14ac:dyDescent="0.25">
      <c r="A346" s="24" t="s">
        <v>1334</v>
      </c>
      <c r="B346" s="25">
        <v>19</v>
      </c>
      <c r="C346" s="27">
        <v>7</v>
      </c>
      <c r="D346" s="30" t="s">
        <v>106</v>
      </c>
      <c r="E346" s="30" t="s">
        <v>1335</v>
      </c>
      <c r="F346" s="28"/>
      <c r="G346" s="274">
        <f>SUM(G347)</f>
        <v>904.3</v>
      </c>
    </row>
    <row r="347" spans="1:9" s="51" customFormat="1" ht="15" x14ac:dyDescent="0.25">
      <c r="A347" s="24" t="s">
        <v>19</v>
      </c>
      <c r="B347" s="25">
        <v>19</v>
      </c>
      <c r="C347" s="27">
        <v>7</v>
      </c>
      <c r="D347" s="30" t="s">
        <v>106</v>
      </c>
      <c r="E347" s="30" t="s">
        <v>1335</v>
      </c>
      <c r="F347" s="28">
        <v>244</v>
      </c>
      <c r="G347" s="274">
        <v>904.3</v>
      </c>
    </row>
    <row r="348" spans="1:9" s="32" customFormat="1" ht="15" x14ac:dyDescent="0.25">
      <c r="A348" s="90" t="s">
        <v>180</v>
      </c>
      <c r="B348" s="25">
        <v>19</v>
      </c>
      <c r="C348" s="27">
        <v>7</v>
      </c>
      <c r="D348" s="27">
        <v>1</v>
      </c>
      <c r="E348" s="30" t="s">
        <v>181</v>
      </c>
      <c r="F348" s="28"/>
      <c r="G348" s="253">
        <f>G349</f>
        <v>179491.9</v>
      </c>
    </row>
    <row r="349" spans="1:9" s="32" customFormat="1" ht="15" x14ac:dyDescent="0.25">
      <c r="A349" s="90" t="s">
        <v>182</v>
      </c>
      <c r="B349" s="25">
        <v>19</v>
      </c>
      <c r="C349" s="27">
        <v>7</v>
      </c>
      <c r="D349" s="30" t="s">
        <v>106</v>
      </c>
      <c r="E349" s="30" t="s">
        <v>183</v>
      </c>
      <c r="F349" s="30"/>
      <c r="G349" s="253">
        <f>G350+G353+G359+G356</f>
        <v>179491.9</v>
      </c>
      <c r="H349" s="237"/>
      <c r="I349" s="87"/>
    </row>
    <row r="350" spans="1:9" s="32" customFormat="1" ht="15" x14ac:dyDescent="0.25">
      <c r="A350" s="91" t="s">
        <v>184</v>
      </c>
      <c r="B350" s="25">
        <v>19</v>
      </c>
      <c r="C350" s="27">
        <v>7</v>
      </c>
      <c r="D350" s="30" t="s">
        <v>106</v>
      </c>
      <c r="E350" s="30" t="s">
        <v>183</v>
      </c>
      <c r="F350" s="28">
        <v>110</v>
      </c>
      <c r="G350" s="253">
        <f>SUM(G351:G352)</f>
        <v>93704.4</v>
      </c>
      <c r="H350" s="236"/>
      <c r="I350" s="87"/>
    </row>
    <row r="351" spans="1:9" s="32" customFormat="1" ht="15" x14ac:dyDescent="0.25">
      <c r="A351" s="92" t="s">
        <v>16</v>
      </c>
      <c r="B351" s="25">
        <v>19</v>
      </c>
      <c r="C351" s="27">
        <v>7</v>
      </c>
      <c r="D351" s="30" t="s">
        <v>106</v>
      </c>
      <c r="E351" s="30" t="s">
        <v>183</v>
      </c>
      <c r="F351" s="28">
        <v>111</v>
      </c>
      <c r="G351" s="253">
        <v>93336</v>
      </c>
      <c r="H351" s="236"/>
      <c r="I351" s="87"/>
    </row>
    <row r="352" spans="1:9" s="32" customFormat="1" ht="15" x14ac:dyDescent="0.25">
      <c r="A352" s="93" t="s">
        <v>23</v>
      </c>
      <c r="B352" s="25">
        <v>19</v>
      </c>
      <c r="C352" s="27">
        <v>7</v>
      </c>
      <c r="D352" s="30" t="s">
        <v>106</v>
      </c>
      <c r="E352" s="30" t="s">
        <v>183</v>
      </c>
      <c r="F352" s="28">
        <v>112</v>
      </c>
      <c r="G352" s="253">
        <v>368.4</v>
      </c>
      <c r="H352" s="236"/>
      <c r="I352" s="87"/>
    </row>
    <row r="353" spans="1:9" s="32" customFormat="1" ht="15" x14ac:dyDescent="0.25">
      <c r="A353" s="24" t="s">
        <v>17</v>
      </c>
      <c r="B353" s="25">
        <v>19</v>
      </c>
      <c r="C353" s="27">
        <v>7</v>
      </c>
      <c r="D353" s="30" t="s">
        <v>106</v>
      </c>
      <c r="E353" s="30" t="s">
        <v>183</v>
      </c>
      <c r="F353" s="28">
        <v>240</v>
      </c>
      <c r="G353" s="253">
        <f>SUM(G354:G355)</f>
        <v>38323.699999999997</v>
      </c>
      <c r="H353" s="236"/>
      <c r="I353" s="87"/>
    </row>
    <row r="354" spans="1:9" s="32" customFormat="1" ht="30" x14ac:dyDescent="0.25">
      <c r="A354" s="24" t="s">
        <v>18</v>
      </c>
      <c r="B354" s="25">
        <v>19</v>
      </c>
      <c r="C354" s="27">
        <v>7</v>
      </c>
      <c r="D354" s="30" t="s">
        <v>106</v>
      </c>
      <c r="E354" s="30" t="s">
        <v>183</v>
      </c>
      <c r="F354" s="28">
        <v>242</v>
      </c>
      <c r="G354" s="253">
        <v>895</v>
      </c>
      <c r="H354" s="236"/>
      <c r="I354" s="87"/>
    </row>
    <row r="355" spans="1:9" s="32" customFormat="1" ht="15" x14ac:dyDescent="0.25">
      <c r="A355" s="24" t="s">
        <v>19</v>
      </c>
      <c r="B355" s="25">
        <v>19</v>
      </c>
      <c r="C355" s="27">
        <v>7</v>
      </c>
      <c r="D355" s="30" t="s">
        <v>106</v>
      </c>
      <c r="E355" s="30" t="s">
        <v>183</v>
      </c>
      <c r="F355" s="28">
        <v>244</v>
      </c>
      <c r="G355" s="253">
        <v>37428.699999999997</v>
      </c>
      <c r="H355" s="236"/>
      <c r="I355" s="87"/>
    </row>
    <row r="356" spans="1:9" s="32" customFormat="1" ht="15" x14ac:dyDescent="0.25">
      <c r="A356" s="24" t="s">
        <v>27</v>
      </c>
      <c r="B356" s="25">
        <v>19</v>
      </c>
      <c r="C356" s="27">
        <v>7</v>
      </c>
      <c r="D356" s="30" t="s">
        <v>106</v>
      </c>
      <c r="E356" s="30" t="s">
        <v>183</v>
      </c>
      <c r="F356" s="28">
        <v>850</v>
      </c>
      <c r="G356" s="253">
        <f>SUM(G357:G358)</f>
        <v>1164.0999999999999</v>
      </c>
      <c r="H356" s="236"/>
      <c r="I356" s="87"/>
    </row>
    <row r="357" spans="1:9" s="32" customFormat="1" ht="15" x14ac:dyDescent="0.25">
      <c r="A357" s="24" t="s">
        <v>185</v>
      </c>
      <c r="B357" s="25">
        <v>19</v>
      </c>
      <c r="C357" s="27">
        <v>7</v>
      </c>
      <c r="D357" s="30" t="s">
        <v>106</v>
      </c>
      <c r="E357" s="30" t="s">
        <v>183</v>
      </c>
      <c r="F357" s="28">
        <v>851</v>
      </c>
      <c r="G357" s="253">
        <v>786.9</v>
      </c>
      <c r="H357" s="236"/>
      <c r="I357" s="87"/>
    </row>
    <row r="358" spans="1:9" s="32" customFormat="1" ht="15" x14ac:dyDescent="0.25">
      <c r="A358" s="24" t="s">
        <v>29</v>
      </c>
      <c r="B358" s="25">
        <v>19</v>
      </c>
      <c r="C358" s="27">
        <v>7</v>
      </c>
      <c r="D358" s="30" t="s">
        <v>106</v>
      </c>
      <c r="E358" s="30" t="s">
        <v>183</v>
      </c>
      <c r="F358" s="28">
        <v>852</v>
      </c>
      <c r="G358" s="253">
        <v>377.2</v>
      </c>
      <c r="H358" s="236"/>
      <c r="I358" s="87"/>
    </row>
    <row r="359" spans="1:9" s="32" customFormat="1" ht="15" x14ac:dyDescent="0.25">
      <c r="A359" s="90" t="s">
        <v>186</v>
      </c>
      <c r="B359" s="25">
        <v>19</v>
      </c>
      <c r="C359" s="27">
        <v>7</v>
      </c>
      <c r="D359" s="30" t="s">
        <v>106</v>
      </c>
      <c r="E359" s="30" t="s">
        <v>183</v>
      </c>
      <c r="F359" s="28"/>
      <c r="G359" s="253">
        <f>SUM(G360)</f>
        <v>46299.700000000004</v>
      </c>
      <c r="H359" s="87"/>
      <c r="I359" s="87"/>
    </row>
    <row r="360" spans="1:9" s="32" customFormat="1" ht="15" x14ac:dyDescent="0.25">
      <c r="A360" s="24" t="s">
        <v>126</v>
      </c>
      <c r="B360" s="25">
        <v>19</v>
      </c>
      <c r="C360" s="27">
        <v>7</v>
      </c>
      <c r="D360" s="30" t="s">
        <v>106</v>
      </c>
      <c r="E360" s="30" t="s">
        <v>183</v>
      </c>
      <c r="F360" s="28"/>
      <c r="G360" s="253">
        <f>SUM(G361:G362)</f>
        <v>46299.700000000004</v>
      </c>
      <c r="H360" s="87"/>
      <c r="I360" s="87"/>
    </row>
    <row r="361" spans="1:9" s="32" customFormat="1" ht="30" x14ac:dyDescent="0.25">
      <c r="A361" s="24" t="s">
        <v>187</v>
      </c>
      <c r="B361" s="25">
        <v>19</v>
      </c>
      <c r="C361" s="27">
        <v>7</v>
      </c>
      <c r="D361" s="30" t="s">
        <v>106</v>
      </c>
      <c r="E361" s="30" t="s">
        <v>183</v>
      </c>
      <c r="F361" s="30" t="s">
        <v>128</v>
      </c>
      <c r="G361" s="253">
        <v>42553.3</v>
      </c>
      <c r="H361" s="87"/>
      <c r="I361" s="87"/>
    </row>
    <row r="362" spans="1:9" s="32" customFormat="1" ht="15" x14ac:dyDescent="0.25">
      <c r="A362" s="231" t="s">
        <v>117</v>
      </c>
      <c r="B362" s="25">
        <v>19</v>
      </c>
      <c r="C362" s="27">
        <v>7</v>
      </c>
      <c r="D362" s="30" t="s">
        <v>106</v>
      </c>
      <c r="E362" s="30" t="s">
        <v>183</v>
      </c>
      <c r="F362" s="30" t="s">
        <v>130</v>
      </c>
      <c r="G362" s="253">
        <v>3746.4</v>
      </c>
    </row>
    <row r="363" spans="1:9" s="32" customFormat="1" ht="15" x14ac:dyDescent="0.25">
      <c r="A363" s="226" t="s">
        <v>437</v>
      </c>
      <c r="B363" s="25">
        <v>19</v>
      </c>
      <c r="C363" s="27">
        <v>7</v>
      </c>
      <c r="D363" s="30" t="s">
        <v>106</v>
      </c>
      <c r="E363" s="225" t="s">
        <v>153</v>
      </c>
      <c r="F363" s="229"/>
      <c r="G363" s="253">
        <f>SUM(G364)</f>
        <v>934.9</v>
      </c>
    </row>
    <row r="364" spans="1:9" s="32" customFormat="1" ht="30" x14ac:dyDescent="0.25">
      <c r="A364" s="24" t="s">
        <v>455</v>
      </c>
      <c r="B364" s="25">
        <v>19</v>
      </c>
      <c r="C364" s="27">
        <v>7</v>
      </c>
      <c r="D364" s="30" t="s">
        <v>106</v>
      </c>
      <c r="E364" s="30" t="s">
        <v>155</v>
      </c>
      <c r="F364" s="228"/>
      <c r="G364" s="253">
        <f>SUM(G365)</f>
        <v>934.9</v>
      </c>
    </row>
    <row r="365" spans="1:9" s="32" customFormat="1" ht="27.75" customHeight="1" x14ac:dyDescent="0.25">
      <c r="A365" s="95" t="s">
        <v>454</v>
      </c>
      <c r="B365" s="25">
        <v>19</v>
      </c>
      <c r="C365" s="27">
        <v>7</v>
      </c>
      <c r="D365" s="30" t="s">
        <v>106</v>
      </c>
      <c r="E365" s="30" t="s">
        <v>432</v>
      </c>
      <c r="F365" s="228"/>
      <c r="G365" s="253">
        <f>G366+G369</f>
        <v>934.9</v>
      </c>
    </row>
    <row r="366" spans="1:9" s="32" customFormat="1" ht="15" x14ac:dyDescent="0.25">
      <c r="A366" s="24" t="s">
        <v>47</v>
      </c>
      <c r="B366" s="25">
        <v>19</v>
      </c>
      <c r="C366" s="27">
        <v>7</v>
      </c>
      <c r="D366" s="30" t="s">
        <v>106</v>
      </c>
      <c r="E366" s="30" t="s">
        <v>432</v>
      </c>
      <c r="F366" s="28">
        <v>240</v>
      </c>
      <c r="G366" s="253">
        <f>SUM(G367:G368)</f>
        <v>834.9</v>
      </c>
    </row>
    <row r="367" spans="1:9" s="32" customFormat="1" ht="30" x14ac:dyDescent="0.25">
      <c r="A367" s="24" t="s">
        <v>18</v>
      </c>
      <c r="B367" s="25">
        <v>19</v>
      </c>
      <c r="C367" s="27">
        <v>7</v>
      </c>
      <c r="D367" s="30" t="s">
        <v>106</v>
      </c>
      <c r="E367" s="30" t="s">
        <v>432</v>
      </c>
      <c r="F367" s="28">
        <v>242</v>
      </c>
      <c r="G367" s="253">
        <v>55.1</v>
      </c>
    </row>
    <row r="368" spans="1:9" s="32" customFormat="1" ht="15" x14ac:dyDescent="0.25">
      <c r="A368" s="94" t="s">
        <v>19</v>
      </c>
      <c r="B368" s="25">
        <v>19</v>
      </c>
      <c r="C368" s="27">
        <v>7</v>
      </c>
      <c r="D368" s="30" t="s">
        <v>106</v>
      </c>
      <c r="E368" s="30" t="s">
        <v>432</v>
      </c>
      <c r="F368" s="28">
        <v>244</v>
      </c>
      <c r="G368" s="253">
        <v>779.8</v>
      </c>
    </row>
    <row r="369" spans="1:7" s="32" customFormat="1" ht="15" x14ac:dyDescent="0.25">
      <c r="A369" s="231" t="s">
        <v>117</v>
      </c>
      <c r="B369" s="25">
        <v>19</v>
      </c>
      <c r="C369" s="27">
        <v>7</v>
      </c>
      <c r="D369" s="30" t="s">
        <v>106</v>
      </c>
      <c r="E369" s="30" t="s">
        <v>432</v>
      </c>
      <c r="F369" s="28">
        <v>612</v>
      </c>
      <c r="G369" s="253">
        <v>100</v>
      </c>
    </row>
    <row r="370" spans="1:7" s="32" customFormat="1" ht="15" x14ac:dyDescent="0.25">
      <c r="A370" s="94" t="s">
        <v>39</v>
      </c>
      <c r="B370" s="25">
        <v>19</v>
      </c>
      <c r="C370" s="27">
        <v>7</v>
      </c>
      <c r="D370" s="30" t="s">
        <v>106</v>
      </c>
      <c r="E370" s="30" t="s">
        <v>40</v>
      </c>
      <c r="F370" s="30"/>
      <c r="G370" s="253">
        <f>SUM(G371)</f>
        <v>31295.7</v>
      </c>
    </row>
    <row r="371" spans="1:7" s="32" customFormat="1" ht="45" x14ac:dyDescent="0.25">
      <c r="A371" s="95" t="s">
        <v>188</v>
      </c>
      <c r="B371" s="25">
        <v>19</v>
      </c>
      <c r="C371" s="27">
        <v>7</v>
      </c>
      <c r="D371" s="30" t="s">
        <v>106</v>
      </c>
      <c r="E371" s="30" t="s">
        <v>189</v>
      </c>
      <c r="F371" s="30"/>
      <c r="G371" s="253">
        <f>SUM(G372+G375)</f>
        <v>31295.7</v>
      </c>
    </row>
    <row r="372" spans="1:7" s="32" customFormat="1" ht="45" x14ac:dyDescent="0.25">
      <c r="A372" s="24" t="s">
        <v>190</v>
      </c>
      <c r="B372" s="25">
        <v>19</v>
      </c>
      <c r="C372" s="27">
        <v>7</v>
      </c>
      <c r="D372" s="30" t="s">
        <v>106</v>
      </c>
      <c r="E372" s="30" t="s">
        <v>191</v>
      </c>
      <c r="F372" s="30"/>
      <c r="G372" s="253">
        <f>SUM(G373)</f>
        <v>21709.7</v>
      </c>
    </row>
    <row r="373" spans="1:7" s="32" customFormat="1" ht="15" x14ac:dyDescent="0.25">
      <c r="A373" s="91" t="s">
        <v>184</v>
      </c>
      <c r="B373" s="25">
        <v>19</v>
      </c>
      <c r="C373" s="27">
        <v>7</v>
      </c>
      <c r="D373" s="30" t="s">
        <v>106</v>
      </c>
      <c r="E373" s="30" t="s">
        <v>191</v>
      </c>
      <c r="F373" s="28">
        <v>110</v>
      </c>
      <c r="G373" s="253">
        <f>SUM(G374)</f>
        <v>21709.7</v>
      </c>
    </row>
    <row r="374" spans="1:7" s="32" customFormat="1" ht="15" x14ac:dyDescent="0.25">
      <c r="A374" s="92" t="s">
        <v>16</v>
      </c>
      <c r="B374" s="25">
        <v>19</v>
      </c>
      <c r="C374" s="27">
        <v>7</v>
      </c>
      <c r="D374" s="30" t="s">
        <v>106</v>
      </c>
      <c r="E374" s="30" t="s">
        <v>191</v>
      </c>
      <c r="F374" s="28">
        <v>111</v>
      </c>
      <c r="G374" s="263">
        <v>21709.7</v>
      </c>
    </row>
    <row r="375" spans="1:7" s="32" customFormat="1" ht="15" x14ac:dyDescent="0.25">
      <c r="A375" s="24" t="s">
        <v>126</v>
      </c>
      <c r="B375" s="25">
        <v>19</v>
      </c>
      <c r="C375" s="27">
        <v>7</v>
      </c>
      <c r="D375" s="30" t="s">
        <v>106</v>
      </c>
      <c r="E375" s="30" t="s">
        <v>191</v>
      </c>
      <c r="F375" s="28"/>
      <c r="G375" s="253">
        <f>SUM(G376)</f>
        <v>9586</v>
      </c>
    </row>
    <row r="376" spans="1:7" s="34" customFormat="1" ht="15" x14ac:dyDescent="0.25">
      <c r="A376" s="231" t="s">
        <v>117</v>
      </c>
      <c r="B376" s="25">
        <v>19</v>
      </c>
      <c r="C376" s="27">
        <v>7</v>
      </c>
      <c r="D376" s="30" t="s">
        <v>106</v>
      </c>
      <c r="E376" s="30" t="s">
        <v>191</v>
      </c>
      <c r="F376" s="30" t="s">
        <v>130</v>
      </c>
      <c r="G376" s="253">
        <v>9586</v>
      </c>
    </row>
    <row r="377" spans="1:7" s="32" customFormat="1" ht="15" x14ac:dyDescent="0.25">
      <c r="A377" s="24" t="s">
        <v>50</v>
      </c>
      <c r="B377" s="25">
        <v>19</v>
      </c>
      <c r="C377" s="27">
        <v>7</v>
      </c>
      <c r="D377" s="30" t="s">
        <v>106</v>
      </c>
      <c r="E377" s="30" t="s">
        <v>51</v>
      </c>
      <c r="F377" s="30"/>
      <c r="G377" s="253">
        <f>SUM(G378)</f>
        <v>122</v>
      </c>
    </row>
    <row r="378" spans="1:7" s="32" customFormat="1" ht="15" x14ac:dyDescent="0.25">
      <c r="A378" s="90" t="s">
        <v>182</v>
      </c>
      <c r="B378" s="25">
        <v>19</v>
      </c>
      <c r="C378" s="27">
        <v>7</v>
      </c>
      <c r="D378" s="30" t="s">
        <v>106</v>
      </c>
      <c r="E378" s="30" t="s">
        <v>484</v>
      </c>
      <c r="F378" s="30"/>
      <c r="G378" s="253">
        <f>SUM(G379)</f>
        <v>122</v>
      </c>
    </row>
    <row r="379" spans="1:7" s="32" customFormat="1" ht="15" x14ac:dyDescent="0.25">
      <c r="A379" s="24" t="s">
        <v>17</v>
      </c>
      <c r="B379" s="25">
        <v>19</v>
      </c>
      <c r="C379" s="27">
        <v>7</v>
      </c>
      <c r="D379" s="30" t="s">
        <v>106</v>
      </c>
      <c r="E379" s="30" t="s">
        <v>484</v>
      </c>
      <c r="F379" s="28">
        <v>240</v>
      </c>
      <c r="G379" s="253">
        <f>SUM(G380)</f>
        <v>122</v>
      </c>
    </row>
    <row r="380" spans="1:7" s="32" customFormat="1" ht="15" x14ac:dyDescent="0.25">
      <c r="A380" s="24" t="s">
        <v>19</v>
      </c>
      <c r="B380" s="25">
        <v>19</v>
      </c>
      <c r="C380" s="27">
        <v>7</v>
      </c>
      <c r="D380" s="30" t="s">
        <v>106</v>
      </c>
      <c r="E380" s="30" t="s">
        <v>484</v>
      </c>
      <c r="F380" s="28">
        <v>244</v>
      </c>
      <c r="G380" s="253">
        <v>122</v>
      </c>
    </row>
    <row r="381" spans="1:7" s="32" customFormat="1" ht="15" x14ac:dyDescent="0.25">
      <c r="A381" s="44" t="s">
        <v>68</v>
      </c>
      <c r="B381" s="25">
        <v>19</v>
      </c>
      <c r="C381" s="27">
        <v>7</v>
      </c>
      <c r="D381" s="27">
        <v>1</v>
      </c>
      <c r="E381" s="30" t="s">
        <v>69</v>
      </c>
      <c r="F381" s="30"/>
      <c r="G381" s="253">
        <f>SUM(G382+G388+G392)</f>
        <v>4803</v>
      </c>
    </row>
    <row r="382" spans="1:7" s="32" customFormat="1" ht="60" x14ac:dyDescent="0.25">
      <c r="A382" s="24" t="s">
        <v>192</v>
      </c>
      <c r="B382" s="25">
        <v>19</v>
      </c>
      <c r="C382" s="27">
        <v>7</v>
      </c>
      <c r="D382" s="27">
        <v>1</v>
      </c>
      <c r="E382" s="30" t="s">
        <v>193</v>
      </c>
      <c r="F382" s="30"/>
      <c r="G382" s="253">
        <f>SUM(G383+G386)</f>
        <v>340</v>
      </c>
    </row>
    <row r="383" spans="1:7" s="32" customFormat="1" ht="15" x14ac:dyDescent="0.25">
      <c r="A383" s="90" t="s">
        <v>182</v>
      </c>
      <c r="B383" s="25">
        <v>19</v>
      </c>
      <c r="C383" s="27">
        <v>7</v>
      </c>
      <c r="D383" s="30" t="s">
        <v>106</v>
      </c>
      <c r="E383" s="30" t="s">
        <v>193</v>
      </c>
      <c r="F383" s="28"/>
      <c r="G383" s="253">
        <f>SUM(G384)</f>
        <v>300</v>
      </c>
    </row>
    <row r="384" spans="1:7" s="32" customFormat="1" ht="15" x14ac:dyDescent="0.25">
      <c r="A384" s="24" t="s">
        <v>17</v>
      </c>
      <c r="B384" s="25">
        <v>19</v>
      </c>
      <c r="C384" s="27">
        <v>7</v>
      </c>
      <c r="D384" s="30" t="s">
        <v>106</v>
      </c>
      <c r="E384" s="30" t="s">
        <v>193</v>
      </c>
      <c r="F384" s="28">
        <v>240</v>
      </c>
      <c r="G384" s="253">
        <f>SUM(G385)</f>
        <v>300</v>
      </c>
    </row>
    <row r="385" spans="1:8" s="32" customFormat="1" ht="30" x14ac:dyDescent="0.25">
      <c r="A385" s="24" t="s">
        <v>18</v>
      </c>
      <c r="B385" s="25">
        <v>19</v>
      </c>
      <c r="C385" s="27">
        <v>7</v>
      </c>
      <c r="D385" s="30" t="s">
        <v>106</v>
      </c>
      <c r="E385" s="30" t="s">
        <v>193</v>
      </c>
      <c r="F385" s="28">
        <v>242</v>
      </c>
      <c r="G385" s="253">
        <v>300</v>
      </c>
    </row>
    <row r="386" spans="1:8" s="32" customFormat="1" ht="15" x14ac:dyDescent="0.25">
      <c r="A386" s="24" t="s">
        <v>126</v>
      </c>
      <c r="B386" s="25">
        <v>19</v>
      </c>
      <c r="C386" s="27">
        <v>7</v>
      </c>
      <c r="D386" s="30" t="s">
        <v>106</v>
      </c>
      <c r="E386" s="30" t="s">
        <v>193</v>
      </c>
      <c r="F386" s="28"/>
      <c r="G386" s="253">
        <f>SUM(G387)</f>
        <v>40</v>
      </c>
    </row>
    <row r="387" spans="1:8" s="32" customFormat="1" ht="15" x14ac:dyDescent="0.25">
      <c r="A387" s="231" t="s">
        <v>117</v>
      </c>
      <c r="B387" s="25">
        <v>19</v>
      </c>
      <c r="C387" s="27">
        <v>7</v>
      </c>
      <c r="D387" s="30" t="s">
        <v>106</v>
      </c>
      <c r="E387" s="30" t="s">
        <v>193</v>
      </c>
      <c r="F387" s="30" t="s">
        <v>130</v>
      </c>
      <c r="G387" s="253">
        <v>40</v>
      </c>
    </row>
    <row r="388" spans="1:8" s="32" customFormat="1" ht="45" x14ac:dyDescent="0.25">
      <c r="A388" s="24" t="s">
        <v>194</v>
      </c>
      <c r="B388" s="25">
        <v>19</v>
      </c>
      <c r="C388" s="27">
        <v>7</v>
      </c>
      <c r="D388" s="27">
        <v>1</v>
      </c>
      <c r="E388" s="30" t="s">
        <v>73</v>
      </c>
      <c r="F388" s="30"/>
      <c r="G388" s="253">
        <f>SUM(G391)</f>
        <v>1443</v>
      </c>
    </row>
    <row r="389" spans="1:8" s="32" customFormat="1" ht="15" x14ac:dyDescent="0.25">
      <c r="A389" s="24" t="s">
        <v>182</v>
      </c>
      <c r="B389" s="25">
        <v>19</v>
      </c>
      <c r="C389" s="27">
        <v>7</v>
      </c>
      <c r="D389" s="30" t="s">
        <v>106</v>
      </c>
      <c r="E389" s="30" t="s">
        <v>73</v>
      </c>
      <c r="F389" s="30"/>
      <c r="G389" s="253">
        <f>SUM(G390)</f>
        <v>1443</v>
      </c>
    </row>
    <row r="390" spans="1:8" s="32" customFormat="1" ht="15" x14ac:dyDescent="0.25">
      <c r="A390" s="24" t="s">
        <v>17</v>
      </c>
      <c r="B390" s="25">
        <v>19</v>
      </c>
      <c r="C390" s="27">
        <v>7</v>
      </c>
      <c r="D390" s="30" t="s">
        <v>106</v>
      </c>
      <c r="E390" s="30" t="s">
        <v>73</v>
      </c>
      <c r="F390" s="28">
        <v>240</v>
      </c>
      <c r="G390" s="253">
        <f>SUM(G391)</f>
        <v>1443</v>
      </c>
    </row>
    <row r="391" spans="1:8" s="51" customFormat="1" ht="15" x14ac:dyDescent="0.25">
      <c r="A391" s="24" t="s">
        <v>19</v>
      </c>
      <c r="B391" s="25">
        <v>19</v>
      </c>
      <c r="C391" s="27">
        <v>7</v>
      </c>
      <c r="D391" s="30" t="s">
        <v>106</v>
      </c>
      <c r="E391" s="30" t="s">
        <v>73</v>
      </c>
      <c r="F391" s="28">
        <v>244</v>
      </c>
      <c r="G391" s="253">
        <v>1443</v>
      </c>
    </row>
    <row r="392" spans="1:8" s="32" customFormat="1" ht="30" x14ac:dyDescent="0.25">
      <c r="A392" s="24" t="s">
        <v>195</v>
      </c>
      <c r="B392" s="25">
        <v>19</v>
      </c>
      <c r="C392" s="27">
        <v>7</v>
      </c>
      <c r="D392" s="27">
        <v>1</v>
      </c>
      <c r="E392" s="30" t="s">
        <v>196</v>
      </c>
      <c r="F392" s="30"/>
      <c r="G392" s="253">
        <f>SUM(G399+G393)</f>
        <v>3020</v>
      </c>
    </row>
    <row r="393" spans="1:8" s="32" customFormat="1" ht="15" x14ac:dyDescent="0.25">
      <c r="A393" s="24" t="s">
        <v>182</v>
      </c>
      <c r="B393" s="25">
        <v>19</v>
      </c>
      <c r="C393" s="27">
        <v>7</v>
      </c>
      <c r="D393" s="30" t="s">
        <v>106</v>
      </c>
      <c r="E393" s="30" t="s">
        <v>196</v>
      </c>
      <c r="F393" s="30"/>
      <c r="G393" s="253">
        <f>SUM(G394+G396)</f>
        <v>2986</v>
      </c>
    </row>
    <row r="394" spans="1:8" s="32" customFormat="1" ht="15" x14ac:dyDescent="0.25">
      <c r="A394" s="91" t="s">
        <v>184</v>
      </c>
      <c r="B394" s="25">
        <v>19</v>
      </c>
      <c r="C394" s="27">
        <v>7</v>
      </c>
      <c r="D394" s="30" t="s">
        <v>106</v>
      </c>
      <c r="E394" s="30" t="s">
        <v>196</v>
      </c>
      <c r="F394" s="28">
        <v>110</v>
      </c>
      <c r="G394" s="253">
        <f>SUM(G395)</f>
        <v>16</v>
      </c>
      <c r="H394" s="31"/>
    </row>
    <row r="395" spans="1:8" s="32" customFormat="1" ht="15" x14ac:dyDescent="0.25">
      <c r="A395" s="93" t="s">
        <v>23</v>
      </c>
      <c r="B395" s="25">
        <v>19</v>
      </c>
      <c r="C395" s="27">
        <v>7</v>
      </c>
      <c r="D395" s="30" t="s">
        <v>106</v>
      </c>
      <c r="E395" s="30" t="s">
        <v>196</v>
      </c>
      <c r="F395" s="28">
        <v>112</v>
      </c>
      <c r="G395" s="253">
        <v>16</v>
      </c>
    </row>
    <row r="396" spans="1:8" s="32" customFormat="1" ht="15" x14ac:dyDescent="0.25">
      <c r="A396" s="24" t="s">
        <v>17</v>
      </c>
      <c r="B396" s="25">
        <v>19</v>
      </c>
      <c r="C396" s="27">
        <v>7</v>
      </c>
      <c r="D396" s="30" t="s">
        <v>106</v>
      </c>
      <c r="E396" s="30" t="s">
        <v>196</v>
      </c>
      <c r="F396" s="28">
        <v>240</v>
      </c>
      <c r="G396" s="253">
        <f>SUM(G397:G398)</f>
        <v>2970</v>
      </c>
    </row>
    <row r="397" spans="1:8" s="32" customFormat="1" ht="30" x14ac:dyDescent="0.25">
      <c r="A397" s="24" t="s">
        <v>18</v>
      </c>
      <c r="B397" s="25">
        <v>19</v>
      </c>
      <c r="C397" s="27">
        <v>7</v>
      </c>
      <c r="D397" s="30" t="s">
        <v>106</v>
      </c>
      <c r="E397" s="30" t="s">
        <v>196</v>
      </c>
      <c r="F397" s="28">
        <v>242</v>
      </c>
      <c r="G397" s="253">
        <v>90</v>
      </c>
    </row>
    <row r="398" spans="1:8" s="32" customFormat="1" ht="15" x14ac:dyDescent="0.25">
      <c r="A398" s="24" t="s">
        <v>19</v>
      </c>
      <c r="B398" s="25">
        <v>19</v>
      </c>
      <c r="C398" s="27">
        <v>7</v>
      </c>
      <c r="D398" s="30" t="s">
        <v>106</v>
      </c>
      <c r="E398" s="30" t="s">
        <v>196</v>
      </c>
      <c r="F398" s="28">
        <v>244</v>
      </c>
      <c r="G398" s="253">
        <v>2880</v>
      </c>
    </row>
    <row r="399" spans="1:8" s="32" customFormat="1" ht="15" x14ac:dyDescent="0.25">
      <c r="A399" s="24" t="s">
        <v>126</v>
      </c>
      <c r="B399" s="25">
        <v>19</v>
      </c>
      <c r="C399" s="27">
        <v>7</v>
      </c>
      <c r="D399" s="30" t="s">
        <v>106</v>
      </c>
      <c r="E399" s="30" t="s">
        <v>196</v>
      </c>
      <c r="F399" s="28"/>
      <c r="G399" s="253">
        <f>SUM(G400)</f>
        <v>34</v>
      </c>
    </row>
    <row r="400" spans="1:8" s="32" customFormat="1" ht="15" x14ac:dyDescent="0.25">
      <c r="A400" s="231" t="s">
        <v>117</v>
      </c>
      <c r="B400" s="25">
        <v>19</v>
      </c>
      <c r="C400" s="27">
        <v>7</v>
      </c>
      <c r="D400" s="30" t="s">
        <v>106</v>
      </c>
      <c r="E400" s="30" t="s">
        <v>196</v>
      </c>
      <c r="F400" s="30" t="s">
        <v>130</v>
      </c>
      <c r="G400" s="253">
        <v>34</v>
      </c>
    </row>
    <row r="401" spans="1:9" s="32" customFormat="1" ht="15" x14ac:dyDescent="0.25">
      <c r="A401" s="17" t="s">
        <v>112</v>
      </c>
      <c r="B401" s="23">
        <v>19</v>
      </c>
      <c r="C401" s="48">
        <v>7</v>
      </c>
      <c r="D401" s="48">
        <v>2</v>
      </c>
      <c r="E401" s="49"/>
      <c r="F401" s="49"/>
      <c r="G401" s="252">
        <f>SUM(G402+G417+G433+G448+G463+G487+G456+G438+G500)</f>
        <v>361360.03999999992</v>
      </c>
    </row>
    <row r="402" spans="1:9" s="32" customFormat="1" ht="15" x14ac:dyDescent="0.25">
      <c r="A402" s="41" t="s">
        <v>197</v>
      </c>
      <c r="B402" s="25">
        <v>19</v>
      </c>
      <c r="C402" s="27">
        <v>7</v>
      </c>
      <c r="D402" s="27">
        <v>2</v>
      </c>
      <c r="E402" s="30" t="s">
        <v>198</v>
      </c>
      <c r="F402" s="28" t="s">
        <v>7</v>
      </c>
      <c r="G402" s="253">
        <f>SUM(G403+G413)</f>
        <v>56011.6</v>
      </c>
      <c r="H402" s="87"/>
      <c r="I402" s="87"/>
    </row>
    <row r="403" spans="1:9" s="32" customFormat="1" ht="30" x14ac:dyDescent="0.25">
      <c r="A403" s="24" t="s">
        <v>199</v>
      </c>
      <c r="B403" s="25">
        <v>19</v>
      </c>
      <c r="C403" s="27">
        <v>7</v>
      </c>
      <c r="D403" s="30" t="s">
        <v>113</v>
      </c>
      <c r="E403" s="30" t="s">
        <v>200</v>
      </c>
      <c r="F403" s="28"/>
      <c r="G403" s="253">
        <f>SUM(G404+G407+G410)</f>
        <v>38253</v>
      </c>
      <c r="H403" s="87"/>
      <c r="I403" s="87"/>
    </row>
    <row r="404" spans="1:9" s="32" customFormat="1" ht="15" x14ac:dyDescent="0.25">
      <c r="A404" s="91" t="s">
        <v>184</v>
      </c>
      <c r="B404" s="25">
        <v>19</v>
      </c>
      <c r="C404" s="27">
        <v>7</v>
      </c>
      <c r="D404" s="30" t="s">
        <v>113</v>
      </c>
      <c r="E404" s="30" t="s">
        <v>200</v>
      </c>
      <c r="F404" s="28">
        <v>110</v>
      </c>
      <c r="G404" s="253">
        <f>SUM(G405:G406)</f>
        <v>4661.5</v>
      </c>
      <c r="H404" s="236"/>
      <c r="I404" s="220"/>
    </row>
    <row r="405" spans="1:9" s="32" customFormat="1" ht="15" x14ac:dyDescent="0.25">
      <c r="A405" s="92" t="s">
        <v>16</v>
      </c>
      <c r="B405" s="25">
        <v>19</v>
      </c>
      <c r="C405" s="27">
        <v>7</v>
      </c>
      <c r="D405" s="30" t="s">
        <v>113</v>
      </c>
      <c r="E405" s="30" t="s">
        <v>200</v>
      </c>
      <c r="F405" s="28">
        <v>111</v>
      </c>
      <c r="G405" s="253">
        <v>104.1</v>
      </c>
      <c r="H405" s="236"/>
      <c r="I405" s="220"/>
    </row>
    <row r="406" spans="1:9" s="32" customFormat="1" ht="15" x14ac:dyDescent="0.25">
      <c r="A406" s="93" t="s">
        <v>23</v>
      </c>
      <c r="B406" s="25">
        <v>19</v>
      </c>
      <c r="C406" s="27">
        <v>7</v>
      </c>
      <c r="D406" s="30" t="s">
        <v>113</v>
      </c>
      <c r="E406" s="30" t="s">
        <v>200</v>
      </c>
      <c r="F406" s="28">
        <v>112</v>
      </c>
      <c r="G406" s="253">
        <v>4557.3999999999996</v>
      </c>
      <c r="H406" s="236"/>
      <c r="I406" s="220"/>
    </row>
    <row r="407" spans="1:9" s="32" customFormat="1" ht="15" x14ac:dyDescent="0.25">
      <c r="A407" s="24" t="s">
        <v>17</v>
      </c>
      <c r="B407" s="25">
        <v>19</v>
      </c>
      <c r="C407" s="27">
        <v>7</v>
      </c>
      <c r="D407" s="30" t="s">
        <v>113</v>
      </c>
      <c r="E407" s="30" t="s">
        <v>200</v>
      </c>
      <c r="F407" s="28">
        <v>240</v>
      </c>
      <c r="G407" s="253">
        <f>SUM(G408:G409)</f>
        <v>31071.7</v>
      </c>
      <c r="H407" s="236"/>
      <c r="I407" s="220"/>
    </row>
    <row r="408" spans="1:9" s="32" customFormat="1" ht="30" x14ac:dyDescent="0.25">
      <c r="A408" s="24" t="s">
        <v>18</v>
      </c>
      <c r="B408" s="25">
        <v>19</v>
      </c>
      <c r="C408" s="27">
        <v>7</v>
      </c>
      <c r="D408" s="30" t="s">
        <v>113</v>
      </c>
      <c r="E408" s="30" t="s">
        <v>200</v>
      </c>
      <c r="F408" s="28">
        <v>242</v>
      </c>
      <c r="G408" s="253">
        <v>267</v>
      </c>
      <c r="H408" s="236"/>
      <c r="I408" s="220"/>
    </row>
    <row r="409" spans="1:9" s="32" customFormat="1" ht="15" x14ac:dyDescent="0.25">
      <c r="A409" s="24" t="s">
        <v>19</v>
      </c>
      <c r="B409" s="25">
        <v>19</v>
      </c>
      <c r="C409" s="27">
        <v>7</v>
      </c>
      <c r="D409" s="30" t="s">
        <v>113</v>
      </c>
      <c r="E409" s="30" t="s">
        <v>200</v>
      </c>
      <c r="F409" s="28">
        <v>244</v>
      </c>
      <c r="G409" s="253">
        <v>30804.7</v>
      </c>
      <c r="H409" s="236"/>
      <c r="I409" s="220"/>
    </row>
    <row r="410" spans="1:9" s="32" customFormat="1" ht="15" x14ac:dyDescent="0.25">
      <c r="A410" s="24" t="s">
        <v>27</v>
      </c>
      <c r="B410" s="25">
        <v>19</v>
      </c>
      <c r="C410" s="27">
        <v>7</v>
      </c>
      <c r="D410" s="30" t="s">
        <v>113</v>
      </c>
      <c r="E410" s="30" t="s">
        <v>200</v>
      </c>
      <c r="F410" s="28">
        <v>850</v>
      </c>
      <c r="G410" s="253">
        <f>SUM(G411:G412)</f>
        <v>2519.8000000000002</v>
      </c>
      <c r="H410" s="236"/>
      <c r="I410" s="220"/>
    </row>
    <row r="411" spans="1:9" s="32" customFormat="1" ht="15" x14ac:dyDescent="0.25">
      <c r="A411" s="24" t="s">
        <v>185</v>
      </c>
      <c r="B411" s="25">
        <v>19</v>
      </c>
      <c r="C411" s="27">
        <v>7</v>
      </c>
      <c r="D411" s="30" t="s">
        <v>113</v>
      </c>
      <c r="E411" s="30" t="s">
        <v>200</v>
      </c>
      <c r="F411" s="28">
        <v>851</v>
      </c>
      <c r="G411" s="253">
        <v>1968.2</v>
      </c>
      <c r="H411" s="236"/>
      <c r="I411" s="220"/>
    </row>
    <row r="412" spans="1:9" s="32" customFormat="1" ht="15" x14ac:dyDescent="0.25">
      <c r="A412" s="24" t="s">
        <v>29</v>
      </c>
      <c r="B412" s="25">
        <v>19</v>
      </c>
      <c r="C412" s="27">
        <v>7</v>
      </c>
      <c r="D412" s="30" t="s">
        <v>113</v>
      </c>
      <c r="E412" s="30" t="s">
        <v>200</v>
      </c>
      <c r="F412" s="28">
        <v>852</v>
      </c>
      <c r="G412" s="253">
        <v>551.6</v>
      </c>
      <c r="H412" s="236"/>
      <c r="I412" s="220"/>
    </row>
    <row r="413" spans="1:9" s="32" customFormat="1" ht="30" x14ac:dyDescent="0.25">
      <c r="A413" s="96" t="s">
        <v>201</v>
      </c>
      <c r="B413" s="25">
        <v>19</v>
      </c>
      <c r="C413" s="27">
        <v>7</v>
      </c>
      <c r="D413" s="30" t="s">
        <v>113</v>
      </c>
      <c r="E413" s="30" t="s">
        <v>200</v>
      </c>
      <c r="F413" s="28"/>
      <c r="G413" s="253">
        <f>SUM(G414)</f>
        <v>17758.599999999999</v>
      </c>
      <c r="H413" s="87"/>
      <c r="I413" s="87"/>
    </row>
    <row r="414" spans="1:9" s="32" customFormat="1" ht="15" x14ac:dyDescent="0.25">
      <c r="A414" s="24" t="s">
        <v>126</v>
      </c>
      <c r="B414" s="25">
        <v>19</v>
      </c>
      <c r="C414" s="27">
        <v>7</v>
      </c>
      <c r="D414" s="30" t="s">
        <v>113</v>
      </c>
      <c r="E414" s="30" t="s">
        <v>200</v>
      </c>
      <c r="F414" s="28"/>
      <c r="G414" s="253">
        <f>SUM(G415:G416)</f>
        <v>17758.599999999999</v>
      </c>
    </row>
    <row r="415" spans="1:9" s="32" customFormat="1" ht="30" x14ac:dyDescent="0.25">
      <c r="A415" s="41" t="s">
        <v>187</v>
      </c>
      <c r="B415" s="25">
        <v>19</v>
      </c>
      <c r="C415" s="27">
        <v>7</v>
      </c>
      <c r="D415" s="27">
        <v>2</v>
      </c>
      <c r="E415" s="30" t="s">
        <v>200</v>
      </c>
      <c r="F415" s="30" t="s">
        <v>128</v>
      </c>
      <c r="G415" s="253">
        <v>10747.8</v>
      </c>
      <c r="H415" s="87"/>
      <c r="I415" s="87"/>
    </row>
    <row r="416" spans="1:9" s="32" customFormat="1" ht="15" x14ac:dyDescent="0.25">
      <c r="A416" s="235" t="s">
        <v>117</v>
      </c>
      <c r="B416" s="25">
        <v>19</v>
      </c>
      <c r="C416" s="27">
        <v>7</v>
      </c>
      <c r="D416" s="27">
        <v>2</v>
      </c>
      <c r="E416" s="30" t="s">
        <v>200</v>
      </c>
      <c r="F416" s="30" t="s">
        <v>130</v>
      </c>
      <c r="G416" s="253">
        <v>7010.8</v>
      </c>
      <c r="H416" s="87"/>
      <c r="I416" s="87"/>
    </row>
    <row r="417" spans="1:9" s="32" customFormat="1" ht="15" x14ac:dyDescent="0.25">
      <c r="A417" s="41" t="s">
        <v>202</v>
      </c>
      <c r="B417" s="25">
        <v>19</v>
      </c>
      <c r="C417" s="27">
        <v>7</v>
      </c>
      <c r="D417" s="27">
        <v>2</v>
      </c>
      <c r="E417" s="30" t="s">
        <v>203</v>
      </c>
      <c r="F417" s="28" t="s">
        <v>7</v>
      </c>
      <c r="G417" s="253">
        <f>SUM(G418+G428)</f>
        <v>36174.199999999997</v>
      </c>
      <c r="H417" s="87"/>
      <c r="I417" s="87"/>
    </row>
    <row r="418" spans="1:9" s="32" customFormat="1" ht="17.25" customHeight="1" x14ac:dyDescent="0.25">
      <c r="A418" s="24" t="s">
        <v>204</v>
      </c>
      <c r="B418" s="25">
        <v>19</v>
      </c>
      <c r="C418" s="27">
        <v>7</v>
      </c>
      <c r="D418" s="30" t="s">
        <v>113</v>
      </c>
      <c r="E418" s="30" t="s">
        <v>205</v>
      </c>
      <c r="F418" s="28"/>
      <c r="G418" s="253">
        <f>SUM(G419+G422+G425)</f>
        <v>30409</v>
      </c>
      <c r="H418" s="87"/>
      <c r="I418" s="87"/>
    </row>
    <row r="419" spans="1:9" s="32" customFormat="1" ht="15" x14ac:dyDescent="0.25">
      <c r="A419" s="91" t="s">
        <v>184</v>
      </c>
      <c r="B419" s="25">
        <v>19</v>
      </c>
      <c r="C419" s="27">
        <v>7</v>
      </c>
      <c r="D419" s="30" t="s">
        <v>113</v>
      </c>
      <c r="E419" s="30" t="s">
        <v>205</v>
      </c>
      <c r="F419" s="28">
        <v>110</v>
      </c>
      <c r="G419" s="253">
        <f>SUM(G420:G421)</f>
        <v>26522.7</v>
      </c>
      <c r="H419" s="236"/>
      <c r="I419" s="220"/>
    </row>
    <row r="420" spans="1:9" s="32" customFormat="1" ht="15" x14ac:dyDescent="0.25">
      <c r="A420" s="92" t="s">
        <v>16</v>
      </c>
      <c r="B420" s="25">
        <v>19</v>
      </c>
      <c r="C420" s="27">
        <v>7</v>
      </c>
      <c r="D420" s="30" t="s">
        <v>113</v>
      </c>
      <c r="E420" s="30" t="s">
        <v>205</v>
      </c>
      <c r="F420" s="28">
        <v>111</v>
      </c>
      <c r="G420" s="253">
        <v>26334.400000000001</v>
      </c>
      <c r="H420" s="236"/>
      <c r="I420" s="220"/>
    </row>
    <row r="421" spans="1:9" s="32" customFormat="1" ht="15" x14ac:dyDescent="0.25">
      <c r="A421" s="93" t="s">
        <v>23</v>
      </c>
      <c r="B421" s="25">
        <v>19</v>
      </c>
      <c r="C421" s="27">
        <v>7</v>
      </c>
      <c r="D421" s="30" t="s">
        <v>113</v>
      </c>
      <c r="E421" s="30" t="s">
        <v>205</v>
      </c>
      <c r="F421" s="28">
        <v>112</v>
      </c>
      <c r="G421" s="253">
        <v>188.3</v>
      </c>
      <c r="H421" s="236"/>
      <c r="I421" s="220"/>
    </row>
    <row r="422" spans="1:9" s="32" customFormat="1" ht="15" x14ac:dyDescent="0.25">
      <c r="A422" s="24" t="s">
        <v>17</v>
      </c>
      <c r="B422" s="25">
        <v>19</v>
      </c>
      <c r="C422" s="27">
        <v>7</v>
      </c>
      <c r="D422" s="30" t="s">
        <v>113</v>
      </c>
      <c r="E422" s="30" t="s">
        <v>205</v>
      </c>
      <c r="F422" s="28">
        <v>240</v>
      </c>
      <c r="G422" s="253">
        <f>SUM(G423:G424)</f>
        <v>3764.7</v>
      </c>
      <c r="H422" s="236"/>
      <c r="I422" s="220"/>
    </row>
    <row r="423" spans="1:9" s="32" customFormat="1" ht="30" x14ac:dyDescent="0.25">
      <c r="A423" s="24" t="s">
        <v>18</v>
      </c>
      <c r="B423" s="25">
        <v>19</v>
      </c>
      <c r="C423" s="27">
        <v>7</v>
      </c>
      <c r="D423" s="30" t="s">
        <v>113</v>
      </c>
      <c r="E423" s="30" t="s">
        <v>205</v>
      </c>
      <c r="F423" s="28">
        <v>242</v>
      </c>
      <c r="G423" s="253">
        <v>262.60000000000002</v>
      </c>
      <c r="H423" s="236"/>
      <c r="I423" s="220"/>
    </row>
    <row r="424" spans="1:9" s="32" customFormat="1" ht="15" x14ac:dyDescent="0.25">
      <c r="A424" s="24" t="s">
        <v>19</v>
      </c>
      <c r="B424" s="25">
        <v>19</v>
      </c>
      <c r="C424" s="27">
        <v>7</v>
      </c>
      <c r="D424" s="30" t="s">
        <v>113</v>
      </c>
      <c r="E424" s="30" t="s">
        <v>205</v>
      </c>
      <c r="F424" s="28">
        <v>244</v>
      </c>
      <c r="G424" s="253">
        <v>3502.1</v>
      </c>
      <c r="H424" s="236"/>
      <c r="I424" s="220"/>
    </row>
    <row r="425" spans="1:9" s="32" customFormat="1" ht="15" x14ac:dyDescent="0.25">
      <c r="A425" s="24" t="s">
        <v>27</v>
      </c>
      <c r="B425" s="25">
        <v>19</v>
      </c>
      <c r="C425" s="27">
        <v>7</v>
      </c>
      <c r="D425" s="30" t="s">
        <v>113</v>
      </c>
      <c r="E425" s="30" t="s">
        <v>205</v>
      </c>
      <c r="F425" s="28">
        <v>850</v>
      </c>
      <c r="G425" s="253">
        <f>SUM(G426:G427)</f>
        <v>121.60000000000001</v>
      </c>
      <c r="H425" s="236"/>
      <c r="I425" s="220"/>
    </row>
    <row r="426" spans="1:9" s="32" customFormat="1" ht="15" x14ac:dyDescent="0.25">
      <c r="A426" s="24" t="s">
        <v>185</v>
      </c>
      <c r="B426" s="25">
        <v>19</v>
      </c>
      <c r="C426" s="27">
        <v>7</v>
      </c>
      <c r="D426" s="30" t="s">
        <v>113</v>
      </c>
      <c r="E426" s="30" t="s">
        <v>205</v>
      </c>
      <c r="F426" s="28">
        <v>851</v>
      </c>
      <c r="G426" s="253">
        <v>87.4</v>
      </c>
      <c r="H426" s="236"/>
      <c r="I426" s="220"/>
    </row>
    <row r="427" spans="1:9" s="32" customFormat="1" ht="15" x14ac:dyDescent="0.25">
      <c r="A427" s="24" t="s">
        <v>29</v>
      </c>
      <c r="B427" s="25">
        <v>19</v>
      </c>
      <c r="C427" s="27">
        <v>7</v>
      </c>
      <c r="D427" s="30" t="s">
        <v>113</v>
      </c>
      <c r="E427" s="30" t="s">
        <v>205</v>
      </c>
      <c r="F427" s="28">
        <v>852</v>
      </c>
      <c r="G427" s="253">
        <v>34.200000000000003</v>
      </c>
      <c r="H427" s="236"/>
      <c r="I427" s="220"/>
    </row>
    <row r="428" spans="1:9" s="32" customFormat="1" ht="30" x14ac:dyDescent="0.25">
      <c r="A428" s="24" t="s">
        <v>206</v>
      </c>
      <c r="B428" s="25">
        <v>19</v>
      </c>
      <c r="C428" s="27">
        <v>7</v>
      </c>
      <c r="D428" s="30" t="s">
        <v>113</v>
      </c>
      <c r="E428" s="30" t="s">
        <v>205</v>
      </c>
      <c r="F428" s="28"/>
      <c r="G428" s="253">
        <f>SUM(G429)</f>
        <v>5765.2</v>
      </c>
      <c r="H428" s="87"/>
      <c r="I428" s="87"/>
    </row>
    <row r="429" spans="1:9" s="32" customFormat="1" ht="15" x14ac:dyDescent="0.25">
      <c r="A429" s="24" t="s">
        <v>126</v>
      </c>
      <c r="B429" s="25">
        <v>19</v>
      </c>
      <c r="C429" s="27">
        <v>7</v>
      </c>
      <c r="D429" s="30" t="s">
        <v>113</v>
      </c>
      <c r="E429" s="30" t="s">
        <v>205</v>
      </c>
      <c r="F429" s="28"/>
      <c r="G429" s="253">
        <f>SUM(G430:G431)</f>
        <v>5765.2</v>
      </c>
      <c r="H429" s="87"/>
      <c r="I429" s="87"/>
    </row>
    <row r="430" spans="1:9" s="32" customFormat="1" ht="30" x14ac:dyDescent="0.25">
      <c r="A430" s="41" t="s">
        <v>187</v>
      </c>
      <c r="B430" s="25">
        <v>19</v>
      </c>
      <c r="C430" s="27">
        <v>7</v>
      </c>
      <c r="D430" s="27">
        <v>2</v>
      </c>
      <c r="E430" s="30" t="s">
        <v>205</v>
      </c>
      <c r="F430" s="30" t="s">
        <v>128</v>
      </c>
      <c r="G430" s="253">
        <v>5630.9</v>
      </c>
    </row>
    <row r="431" spans="1:9" s="32" customFormat="1" ht="15" x14ac:dyDescent="0.25">
      <c r="A431" s="235" t="s">
        <v>117</v>
      </c>
      <c r="B431" s="25">
        <v>19</v>
      </c>
      <c r="C431" s="27">
        <v>7</v>
      </c>
      <c r="D431" s="27">
        <v>2</v>
      </c>
      <c r="E431" s="30" t="s">
        <v>205</v>
      </c>
      <c r="F431" s="30" t="s">
        <v>130</v>
      </c>
      <c r="G431" s="253">
        <v>134.30000000000001</v>
      </c>
    </row>
    <row r="432" spans="1:9" s="32" customFormat="1" ht="15" x14ac:dyDescent="0.25">
      <c r="A432" s="41" t="s">
        <v>207</v>
      </c>
      <c r="B432" s="25">
        <v>19</v>
      </c>
      <c r="C432" s="27">
        <v>7</v>
      </c>
      <c r="D432" s="27">
        <v>2</v>
      </c>
      <c r="E432" s="30"/>
      <c r="F432" s="28" t="s">
        <v>7</v>
      </c>
      <c r="G432" s="253">
        <f>SUM(G433)</f>
        <v>2452.8999999999996</v>
      </c>
    </row>
    <row r="433" spans="1:7" s="32" customFormat="1" ht="15" x14ac:dyDescent="0.25">
      <c r="A433" s="24" t="s">
        <v>208</v>
      </c>
      <c r="B433" s="25">
        <v>19</v>
      </c>
      <c r="C433" s="27">
        <v>7</v>
      </c>
      <c r="D433" s="30" t="s">
        <v>113</v>
      </c>
      <c r="E433" s="30" t="s">
        <v>209</v>
      </c>
      <c r="F433" s="43"/>
      <c r="G433" s="253">
        <f>SUM(G434+G435)</f>
        <v>2452.8999999999996</v>
      </c>
    </row>
    <row r="434" spans="1:7" s="32" customFormat="1" ht="15" x14ac:dyDescent="0.25">
      <c r="A434" s="93" t="s">
        <v>23</v>
      </c>
      <c r="B434" s="25">
        <v>19</v>
      </c>
      <c r="C434" s="27">
        <v>7</v>
      </c>
      <c r="D434" s="30" t="s">
        <v>113</v>
      </c>
      <c r="E434" s="30" t="s">
        <v>209</v>
      </c>
      <c r="F434" s="28">
        <v>112</v>
      </c>
      <c r="G434" s="253">
        <v>40</v>
      </c>
    </row>
    <row r="435" spans="1:7" s="32" customFormat="1" ht="15" x14ac:dyDescent="0.25">
      <c r="A435" s="24" t="s">
        <v>17</v>
      </c>
      <c r="B435" s="25">
        <v>19</v>
      </c>
      <c r="C435" s="27">
        <v>7</v>
      </c>
      <c r="D435" s="30" t="s">
        <v>113</v>
      </c>
      <c r="E435" s="30" t="s">
        <v>209</v>
      </c>
      <c r="F435" s="28">
        <v>240</v>
      </c>
      <c r="G435" s="253">
        <f>SUM(G436:G437)</f>
        <v>2412.8999999999996</v>
      </c>
    </row>
    <row r="436" spans="1:7" s="32" customFormat="1" ht="30" x14ac:dyDescent="0.25">
      <c r="A436" s="24" t="s">
        <v>18</v>
      </c>
      <c r="B436" s="25">
        <v>19</v>
      </c>
      <c r="C436" s="27">
        <v>7</v>
      </c>
      <c r="D436" s="30" t="s">
        <v>113</v>
      </c>
      <c r="E436" s="30" t="s">
        <v>209</v>
      </c>
      <c r="F436" s="28">
        <v>242</v>
      </c>
      <c r="G436" s="253">
        <v>188.7</v>
      </c>
    </row>
    <row r="437" spans="1:7" s="32" customFormat="1" ht="15" x14ac:dyDescent="0.25">
      <c r="A437" s="24" t="s">
        <v>19</v>
      </c>
      <c r="B437" s="25">
        <v>19</v>
      </c>
      <c r="C437" s="27">
        <v>7</v>
      </c>
      <c r="D437" s="30" t="s">
        <v>113</v>
      </c>
      <c r="E437" s="30" t="s">
        <v>209</v>
      </c>
      <c r="F437" s="28">
        <v>244</v>
      </c>
      <c r="G437" s="253">
        <v>2224.1999999999998</v>
      </c>
    </row>
    <row r="438" spans="1:7" s="32" customFormat="1" ht="15" x14ac:dyDescent="0.25">
      <c r="A438" s="234" t="s">
        <v>483</v>
      </c>
      <c r="B438" s="25">
        <v>19</v>
      </c>
      <c r="C438" s="27">
        <v>7</v>
      </c>
      <c r="D438" s="225" t="s">
        <v>113</v>
      </c>
      <c r="E438" s="225" t="s">
        <v>482</v>
      </c>
      <c r="F438" s="233"/>
      <c r="G438" s="254">
        <f>SUM(G442+G439)</f>
        <v>20191.669999999998</v>
      </c>
    </row>
    <row r="439" spans="1:7" s="32" customFormat="1" ht="15" x14ac:dyDescent="0.25">
      <c r="A439" s="408" t="s">
        <v>1346</v>
      </c>
      <c r="B439" s="25">
        <v>19</v>
      </c>
      <c r="C439" s="27">
        <v>7</v>
      </c>
      <c r="D439" s="30" t="s">
        <v>113</v>
      </c>
      <c r="E439" s="30" t="s">
        <v>1347</v>
      </c>
      <c r="F439" s="227"/>
      <c r="G439" s="274">
        <f>SUM(G440)</f>
        <v>0.8</v>
      </c>
    </row>
    <row r="440" spans="1:7" s="32" customFormat="1" ht="15" x14ac:dyDescent="0.25">
      <c r="A440" s="24" t="s">
        <v>17</v>
      </c>
      <c r="B440" s="25">
        <v>19</v>
      </c>
      <c r="C440" s="27">
        <v>7</v>
      </c>
      <c r="D440" s="30" t="s">
        <v>113</v>
      </c>
      <c r="E440" s="30" t="s">
        <v>1347</v>
      </c>
      <c r="F440" s="30" t="s">
        <v>1341</v>
      </c>
      <c r="G440" s="274">
        <f>SUM(G441)</f>
        <v>0.8</v>
      </c>
    </row>
    <row r="441" spans="1:7" s="32" customFormat="1" ht="30" x14ac:dyDescent="0.25">
      <c r="A441" s="24" t="s">
        <v>18</v>
      </c>
      <c r="B441" s="25">
        <v>19</v>
      </c>
      <c r="C441" s="27">
        <v>7</v>
      </c>
      <c r="D441" s="30" t="s">
        <v>113</v>
      </c>
      <c r="E441" s="30" t="s">
        <v>1347</v>
      </c>
      <c r="F441" s="30" t="s">
        <v>1348</v>
      </c>
      <c r="G441" s="274">
        <v>0.8</v>
      </c>
    </row>
    <row r="442" spans="1:7" s="32" customFormat="1" ht="15" x14ac:dyDescent="0.25">
      <c r="A442" s="24" t="s">
        <v>481</v>
      </c>
      <c r="B442" s="25">
        <v>19</v>
      </c>
      <c r="C442" s="27">
        <v>7</v>
      </c>
      <c r="D442" s="40" t="s">
        <v>113</v>
      </c>
      <c r="E442" s="40" t="s">
        <v>480</v>
      </c>
      <c r="F442" s="232"/>
      <c r="G442" s="253">
        <f>SUM(G443+G446)</f>
        <v>20190.87</v>
      </c>
    </row>
    <row r="443" spans="1:7" s="32" customFormat="1" ht="15" x14ac:dyDescent="0.25">
      <c r="A443" s="24" t="s">
        <v>17</v>
      </c>
      <c r="B443" s="25">
        <v>19</v>
      </c>
      <c r="C443" s="27">
        <v>7</v>
      </c>
      <c r="D443" s="30" t="s">
        <v>113</v>
      </c>
      <c r="E443" s="40" t="s">
        <v>480</v>
      </c>
      <c r="F443" s="28">
        <v>240</v>
      </c>
      <c r="G443" s="253">
        <f>SUM(G444:G445)</f>
        <v>12226</v>
      </c>
    </row>
    <row r="444" spans="1:7" s="32" customFormat="1" ht="30" x14ac:dyDescent="0.25">
      <c r="A444" s="24" t="s">
        <v>18</v>
      </c>
      <c r="B444" s="25">
        <v>19</v>
      </c>
      <c r="C444" s="27">
        <v>7</v>
      </c>
      <c r="D444" s="30" t="s">
        <v>113</v>
      </c>
      <c r="E444" s="40" t="s">
        <v>480</v>
      </c>
      <c r="F444" s="28">
        <v>242</v>
      </c>
      <c r="G444" s="253">
        <v>1384.3</v>
      </c>
    </row>
    <row r="445" spans="1:7" s="32" customFormat="1" ht="15" x14ac:dyDescent="0.25">
      <c r="A445" s="24" t="s">
        <v>19</v>
      </c>
      <c r="B445" s="25">
        <v>19</v>
      </c>
      <c r="C445" s="27">
        <v>7</v>
      </c>
      <c r="D445" s="30" t="s">
        <v>113</v>
      </c>
      <c r="E445" s="40" t="s">
        <v>480</v>
      </c>
      <c r="F445" s="28">
        <v>244</v>
      </c>
      <c r="G445" s="253">
        <v>10841.7</v>
      </c>
    </row>
    <row r="446" spans="1:7" s="32" customFormat="1" ht="15" x14ac:dyDescent="0.25">
      <c r="A446" s="24" t="s">
        <v>126</v>
      </c>
      <c r="B446" s="25">
        <v>19</v>
      </c>
      <c r="C446" s="27">
        <v>7</v>
      </c>
      <c r="D446" s="30" t="s">
        <v>113</v>
      </c>
      <c r="E446" s="40" t="s">
        <v>480</v>
      </c>
      <c r="F446" s="28"/>
      <c r="G446" s="253">
        <f>SUM(G447)</f>
        <v>7964.87</v>
      </c>
    </row>
    <row r="447" spans="1:7" s="32" customFormat="1" ht="15" x14ac:dyDescent="0.25">
      <c r="A447" s="231" t="s">
        <v>117</v>
      </c>
      <c r="B447" s="25">
        <v>19</v>
      </c>
      <c r="C447" s="27">
        <v>7</v>
      </c>
      <c r="D447" s="30" t="s">
        <v>113</v>
      </c>
      <c r="E447" s="40" t="s">
        <v>480</v>
      </c>
      <c r="F447" s="30" t="s">
        <v>130</v>
      </c>
      <c r="G447" s="253">
        <v>7964.87</v>
      </c>
    </row>
    <row r="448" spans="1:7" s="32" customFormat="1" ht="15" x14ac:dyDescent="0.25">
      <c r="A448" s="41" t="s">
        <v>210</v>
      </c>
      <c r="B448" s="25">
        <v>19</v>
      </c>
      <c r="C448" s="27">
        <v>7</v>
      </c>
      <c r="D448" s="27">
        <v>2</v>
      </c>
      <c r="E448" s="30" t="s">
        <v>153</v>
      </c>
      <c r="F448" s="28" t="s">
        <v>7</v>
      </c>
      <c r="G448" s="253">
        <f>SUM(G449)</f>
        <v>5648.1</v>
      </c>
    </row>
    <row r="449" spans="1:7" s="32" customFormat="1" ht="15" x14ac:dyDescent="0.25">
      <c r="A449" s="41" t="s">
        <v>211</v>
      </c>
      <c r="B449" s="25">
        <v>19</v>
      </c>
      <c r="C449" s="27">
        <v>7</v>
      </c>
      <c r="D449" s="27">
        <v>2</v>
      </c>
      <c r="E449" s="30" t="s">
        <v>212</v>
      </c>
      <c r="F449" s="28" t="s">
        <v>7</v>
      </c>
      <c r="G449" s="253">
        <f>SUM(G450+G453)</f>
        <v>5648.1</v>
      </c>
    </row>
    <row r="450" spans="1:7" s="32" customFormat="1" ht="30" x14ac:dyDescent="0.25">
      <c r="A450" s="24" t="s">
        <v>199</v>
      </c>
      <c r="B450" s="25">
        <v>19</v>
      </c>
      <c r="C450" s="27">
        <v>7</v>
      </c>
      <c r="D450" s="30" t="s">
        <v>113</v>
      </c>
      <c r="E450" s="30" t="s">
        <v>212</v>
      </c>
      <c r="F450" s="28"/>
      <c r="G450" s="253">
        <f>SUM(G451)</f>
        <v>3951.4</v>
      </c>
    </row>
    <row r="451" spans="1:7" s="32" customFormat="1" ht="15" x14ac:dyDescent="0.25">
      <c r="A451" s="91" t="s">
        <v>184</v>
      </c>
      <c r="B451" s="25">
        <v>19</v>
      </c>
      <c r="C451" s="27">
        <v>7</v>
      </c>
      <c r="D451" s="30" t="s">
        <v>113</v>
      </c>
      <c r="E451" s="30" t="s">
        <v>212</v>
      </c>
      <c r="F451" s="28">
        <v>110</v>
      </c>
      <c r="G451" s="253">
        <f>SUM(G452)</f>
        <v>3951.4</v>
      </c>
    </row>
    <row r="452" spans="1:7" s="32" customFormat="1" ht="15" x14ac:dyDescent="0.25">
      <c r="A452" s="92" t="s">
        <v>16</v>
      </c>
      <c r="B452" s="25">
        <v>19</v>
      </c>
      <c r="C452" s="27">
        <v>7</v>
      </c>
      <c r="D452" s="30" t="s">
        <v>113</v>
      </c>
      <c r="E452" s="30" t="s">
        <v>212</v>
      </c>
      <c r="F452" s="28">
        <v>111</v>
      </c>
      <c r="G452" s="253">
        <v>3951.4</v>
      </c>
    </row>
    <row r="453" spans="1:7" s="32" customFormat="1" ht="30" x14ac:dyDescent="0.25">
      <c r="A453" s="24" t="s">
        <v>206</v>
      </c>
      <c r="B453" s="25">
        <v>19</v>
      </c>
      <c r="C453" s="27">
        <v>7</v>
      </c>
      <c r="D453" s="30" t="s">
        <v>113</v>
      </c>
      <c r="E453" s="30" t="s">
        <v>212</v>
      </c>
      <c r="F453" s="28"/>
      <c r="G453" s="253">
        <f>SUM(G454)</f>
        <v>1696.7</v>
      </c>
    </row>
    <row r="454" spans="1:7" s="32" customFormat="1" ht="15" x14ac:dyDescent="0.25">
      <c r="A454" s="24" t="s">
        <v>126</v>
      </c>
      <c r="B454" s="25">
        <v>19</v>
      </c>
      <c r="C454" s="27">
        <v>7</v>
      </c>
      <c r="D454" s="30" t="s">
        <v>113</v>
      </c>
      <c r="E454" s="30" t="s">
        <v>212</v>
      </c>
      <c r="F454" s="28"/>
      <c r="G454" s="253">
        <f>SUM(G455)</f>
        <v>1696.7</v>
      </c>
    </row>
    <row r="455" spans="1:7" s="32" customFormat="1" ht="15" x14ac:dyDescent="0.25">
      <c r="A455" s="24" t="s">
        <v>117</v>
      </c>
      <c r="B455" s="25">
        <v>19</v>
      </c>
      <c r="C455" s="27">
        <v>7</v>
      </c>
      <c r="D455" s="30" t="s">
        <v>113</v>
      </c>
      <c r="E455" s="30" t="s">
        <v>212</v>
      </c>
      <c r="F455" s="28">
        <v>612</v>
      </c>
      <c r="G455" s="253">
        <v>1696.7</v>
      </c>
    </row>
    <row r="456" spans="1:7" s="32" customFormat="1" ht="15" x14ac:dyDescent="0.25">
      <c r="A456" s="226" t="s">
        <v>437</v>
      </c>
      <c r="B456" s="25">
        <v>19</v>
      </c>
      <c r="C456" s="27">
        <v>7</v>
      </c>
      <c r="D456" s="30" t="s">
        <v>113</v>
      </c>
      <c r="E456" s="225" t="s">
        <v>153</v>
      </c>
      <c r="F456" s="229"/>
      <c r="G456" s="253">
        <f>SUM(G457)</f>
        <v>6517.67</v>
      </c>
    </row>
    <row r="457" spans="1:7" s="32" customFormat="1" ht="30" x14ac:dyDescent="0.25">
      <c r="A457" s="24" t="s">
        <v>455</v>
      </c>
      <c r="B457" s="25">
        <v>19</v>
      </c>
      <c r="C457" s="27">
        <v>7</v>
      </c>
      <c r="D457" s="30" t="s">
        <v>113</v>
      </c>
      <c r="E457" s="30" t="s">
        <v>155</v>
      </c>
      <c r="F457" s="228"/>
      <c r="G457" s="253">
        <f>SUM(G458)</f>
        <v>6517.67</v>
      </c>
    </row>
    <row r="458" spans="1:7" s="32" customFormat="1" ht="31.5" customHeight="1" x14ac:dyDescent="0.25">
      <c r="A458" s="95" t="s">
        <v>454</v>
      </c>
      <c r="B458" s="25">
        <v>19</v>
      </c>
      <c r="C458" s="27">
        <v>7</v>
      </c>
      <c r="D458" s="30" t="s">
        <v>113</v>
      </c>
      <c r="E458" s="30" t="s">
        <v>432</v>
      </c>
      <c r="F458" s="228"/>
      <c r="G458" s="253">
        <f>SUM(G459+G462)</f>
        <v>6517.67</v>
      </c>
    </row>
    <row r="459" spans="1:7" s="32" customFormat="1" ht="15" x14ac:dyDescent="0.25">
      <c r="A459" s="24" t="s">
        <v>17</v>
      </c>
      <c r="B459" s="25">
        <v>19</v>
      </c>
      <c r="C459" s="27">
        <v>7</v>
      </c>
      <c r="D459" s="30" t="s">
        <v>113</v>
      </c>
      <c r="E459" s="30" t="s">
        <v>432</v>
      </c>
      <c r="F459" s="28">
        <v>240</v>
      </c>
      <c r="G459" s="253">
        <f>SUM(G460:G461)</f>
        <v>4199.71</v>
      </c>
    </row>
    <row r="460" spans="1:7" s="32" customFormat="1" ht="30" x14ac:dyDescent="0.25">
      <c r="A460" s="24" t="s">
        <v>18</v>
      </c>
      <c r="B460" s="25">
        <v>19</v>
      </c>
      <c r="C460" s="27">
        <v>7</v>
      </c>
      <c r="D460" s="30" t="s">
        <v>113</v>
      </c>
      <c r="E460" s="30" t="s">
        <v>432</v>
      </c>
      <c r="F460" s="28">
        <v>242</v>
      </c>
      <c r="G460" s="253">
        <v>57.11</v>
      </c>
    </row>
    <row r="461" spans="1:7" s="32" customFormat="1" ht="15" x14ac:dyDescent="0.25">
      <c r="A461" s="94" t="s">
        <v>19</v>
      </c>
      <c r="B461" s="25">
        <v>19</v>
      </c>
      <c r="C461" s="27">
        <v>7</v>
      </c>
      <c r="D461" s="30" t="s">
        <v>113</v>
      </c>
      <c r="E461" s="30" t="s">
        <v>432</v>
      </c>
      <c r="F461" s="28">
        <v>244</v>
      </c>
      <c r="G461" s="253">
        <v>4142.6000000000004</v>
      </c>
    </row>
    <row r="462" spans="1:7" s="32" customFormat="1" ht="15" x14ac:dyDescent="0.25">
      <c r="A462" s="24" t="s">
        <v>117</v>
      </c>
      <c r="B462" s="25">
        <v>19</v>
      </c>
      <c r="C462" s="27">
        <v>7</v>
      </c>
      <c r="D462" s="30" t="s">
        <v>113</v>
      </c>
      <c r="E462" s="30" t="s">
        <v>432</v>
      </c>
      <c r="F462" s="28">
        <v>612</v>
      </c>
      <c r="G462" s="253">
        <v>2317.96</v>
      </c>
    </row>
    <row r="463" spans="1:7" s="32" customFormat="1" ht="15" x14ac:dyDescent="0.25">
      <c r="A463" s="41" t="s">
        <v>39</v>
      </c>
      <c r="B463" s="25">
        <v>19</v>
      </c>
      <c r="C463" s="27">
        <v>7</v>
      </c>
      <c r="D463" s="27">
        <v>2</v>
      </c>
      <c r="E463" s="30" t="s">
        <v>40</v>
      </c>
      <c r="F463" s="28"/>
      <c r="G463" s="253">
        <f>SUM(G476+G464)</f>
        <v>233535.30000000002</v>
      </c>
    </row>
    <row r="464" spans="1:7" s="32" customFormat="1" ht="45" x14ac:dyDescent="0.25">
      <c r="A464" s="24" t="s">
        <v>188</v>
      </c>
      <c r="B464" s="25">
        <v>19</v>
      </c>
      <c r="C464" s="27">
        <v>7</v>
      </c>
      <c r="D464" s="27">
        <v>2</v>
      </c>
      <c r="E464" s="30" t="s">
        <v>189</v>
      </c>
      <c r="F464" s="28"/>
      <c r="G464" s="253">
        <f>SUM(G465)</f>
        <v>14620.099999999999</v>
      </c>
    </row>
    <row r="465" spans="1:8" s="32" customFormat="1" ht="15" x14ac:dyDescent="0.25">
      <c r="A465" s="41" t="s">
        <v>213</v>
      </c>
      <c r="B465" s="25">
        <v>19</v>
      </c>
      <c r="C465" s="27">
        <v>7</v>
      </c>
      <c r="D465" s="27">
        <v>2</v>
      </c>
      <c r="E465" s="30" t="s">
        <v>214</v>
      </c>
      <c r="F465" s="43"/>
      <c r="G465" s="253">
        <f>SUM(G466+G469+G472)</f>
        <v>14620.099999999999</v>
      </c>
    </row>
    <row r="466" spans="1:8" s="32" customFormat="1" ht="15" x14ac:dyDescent="0.25">
      <c r="A466" s="91" t="s">
        <v>184</v>
      </c>
      <c r="B466" s="25">
        <v>19</v>
      </c>
      <c r="C466" s="27">
        <v>7</v>
      </c>
      <c r="D466" s="30" t="s">
        <v>113</v>
      </c>
      <c r="E466" s="30" t="s">
        <v>214</v>
      </c>
      <c r="F466" s="28">
        <v>110</v>
      </c>
      <c r="G466" s="253">
        <f>SUM(G467:G468)</f>
        <v>10604.199999999999</v>
      </c>
    </row>
    <row r="467" spans="1:8" s="32" customFormat="1" ht="15" x14ac:dyDescent="0.25">
      <c r="A467" s="92" t="s">
        <v>16</v>
      </c>
      <c r="B467" s="25">
        <v>19</v>
      </c>
      <c r="C467" s="27">
        <v>7</v>
      </c>
      <c r="D467" s="30" t="s">
        <v>113</v>
      </c>
      <c r="E467" s="30" t="s">
        <v>214</v>
      </c>
      <c r="F467" s="28">
        <v>111</v>
      </c>
      <c r="G467" s="253">
        <v>10564.3</v>
      </c>
    </row>
    <row r="468" spans="1:8" s="32" customFormat="1" ht="15" x14ac:dyDescent="0.25">
      <c r="A468" s="93" t="s">
        <v>23</v>
      </c>
      <c r="B468" s="25">
        <v>19</v>
      </c>
      <c r="C468" s="27">
        <v>7</v>
      </c>
      <c r="D468" s="30" t="s">
        <v>113</v>
      </c>
      <c r="E468" s="30" t="s">
        <v>214</v>
      </c>
      <c r="F468" s="28">
        <v>112</v>
      </c>
      <c r="G468" s="253">
        <v>39.9</v>
      </c>
    </row>
    <row r="469" spans="1:8" s="32" customFormat="1" ht="15" x14ac:dyDescent="0.25">
      <c r="A469" s="24" t="s">
        <v>17</v>
      </c>
      <c r="B469" s="25">
        <v>19</v>
      </c>
      <c r="C469" s="27">
        <v>7</v>
      </c>
      <c r="D469" s="30" t="s">
        <v>113</v>
      </c>
      <c r="E469" s="30" t="s">
        <v>214</v>
      </c>
      <c r="F469" s="28">
        <v>240</v>
      </c>
      <c r="G469" s="253">
        <f>SUM(G470:G471)</f>
        <v>3955.6</v>
      </c>
    </row>
    <row r="470" spans="1:8" s="32" customFormat="1" ht="30" x14ac:dyDescent="0.25">
      <c r="A470" s="24" t="s">
        <v>18</v>
      </c>
      <c r="B470" s="25">
        <v>19</v>
      </c>
      <c r="C470" s="27">
        <v>7</v>
      </c>
      <c r="D470" s="30" t="s">
        <v>113</v>
      </c>
      <c r="E470" s="30" t="s">
        <v>214</v>
      </c>
      <c r="F470" s="28">
        <v>242</v>
      </c>
      <c r="G470" s="253">
        <v>101.1</v>
      </c>
    </row>
    <row r="471" spans="1:8" s="32" customFormat="1" ht="15" x14ac:dyDescent="0.25">
      <c r="A471" s="24" t="s">
        <v>19</v>
      </c>
      <c r="B471" s="25">
        <v>19</v>
      </c>
      <c r="C471" s="27">
        <v>7</v>
      </c>
      <c r="D471" s="30" t="s">
        <v>113</v>
      </c>
      <c r="E471" s="30" t="s">
        <v>214</v>
      </c>
      <c r="F471" s="28">
        <v>244</v>
      </c>
      <c r="G471" s="253">
        <v>3854.5</v>
      </c>
    </row>
    <row r="472" spans="1:8" s="32" customFormat="1" ht="15" x14ac:dyDescent="0.25">
      <c r="A472" s="24" t="s">
        <v>27</v>
      </c>
      <c r="B472" s="25">
        <v>19</v>
      </c>
      <c r="C472" s="27">
        <v>7</v>
      </c>
      <c r="D472" s="30" t="s">
        <v>113</v>
      </c>
      <c r="E472" s="30" t="s">
        <v>214</v>
      </c>
      <c r="F472" s="28">
        <v>850</v>
      </c>
      <c r="G472" s="253">
        <f>SUM(G473:G474)</f>
        <v>60.3</v>
      </c>
    </row>
    <row r="473" spans="1:8" s="32" customFormat="1" ht="15" x14ac:dyDescent="0.25">
      <c r="A473" s="24" t="s">
        <v>185</v>
      </c>
      <c r="B473" s="25">
        <v>19</v>
      </c>
      <c r="C473" s="27">
        <v>7</v>
      </c>
      <c r="D473" s="30" t="s">
        <v>113</v>
      </c>
      <c r="E473" s="30" t="s">
        <v>214</v>
      </c>
      <c r="F473" s="28">
        <v>851</v>
      </c>
      <c r="G473" s="253">
        <v>0.9</v>
      </c>
    </row>
    <row r="474" spans="1:8" s="32" customFormat="1" ht="15" x14ac:dyDescent="0.25">
      <c r="A474" s="24" t="s">
        <v>29</v>
      </c>
      <c r="B474" s="25">
        <v>19</v>
      </c>
      <c r="C474" s="27">
        <v>7</v>
      </c>
      <c r="D474" s="30" t="s">
        <v>113</v>
      </c>
      <c r="E474" s="30" t="s">
        <v>214</v>
      </c>
      <c r="F474" s="28">
        <v>852</v>
      </c>
      <c r="G474" s="253">
        <v>59.4</v>
      </c>
    </row>
    <row r="475" spans="1:8" s="32" customFormat="1" ht="57.75" customHeight="1" x14ac:dyDescent="0.25">
      <c r="A475" s="24" t="s">
        <v>41</v>
      </c>
      <c r="B475" s="25">
        <v>19</v>
      </c>
      <c r="C475" s="27">
        <v>7</v>
      </c>
      <c r="D475" s="27">
        <v>2</v>
      </c>
      <c r="E475" s="30" t="s">
        <v>42</v>
      </c>
      <c r="F475" s="43"/>
      <c r="G475" s="253">
        <f>SUM(G476)</f>
        <v>218915.20000000001</v>
      </c>
    </row>
    <row r="476" spans="1:8" s="32" customFormat="1" ht="60" x14ac:dyDescent="0.25">
      <c r="A476" s="41" t="s">
        <v>215</v>
      </c>
      <c r="B476" s="25">
        <v>19</v>
      </c>
      <c r="C476" s="27">
        <v>7</v>
      </c>
      <c r="D476" s="27">
        <v>2</v>
      </c>
      <c r="E476" s="30" t="s">
        <v>216</v>
      </c>
      <c r="F476" s="28"/>
      <c r="G476" s="253">
        <f>SUM(G477+G486)</f>
        <v>218915.20000000001</v>
      </c>
    </row>
    <row r="477" spans="1:8" s="32" customFormat="1" ht="30" x14ac:dyDescent="0.25">
      <c r="A477" s="24" t="s">
        <v>199</v>
      </c>
      <c r="B477" s="25">
        <v>19</v>
      </c>
      <c r="C477" s="27">
        <v>7</v>
      </c>
      <c r="D477" s="30" t="s">
        <v>113</v>
      </c>
      <c r="E477" s="30" t="s">
        <v>216</v>
      </c>
      <c r="F477" s="43"/>
      <c r="G477" s="253">
        <f>SUM(G478+G481)</f>
        <v>153904.20000000001</v>
      </c>
      <c r="H477" s="31"/>
    </row>
    <row r="478" spans="1:8" s="32" customFormat="1" ht="15" x14ac:dyDescent="0.25">
      <c r="A478" s="91" t="s">
        <v>184</v>
      </c>
      <c r="B478" s="25">
        <v>19</v>
      </c>
      <c r="C478" s="27">
        <v>7</v>
      </c>
      <c r="D478" s="30" t="s">
        <v>113</v>
      </c>
      <c r="E478" s="30" t="s">
        <v>216</v>
      </c>
      <c r="F478" s="28">
        <v>110</v>
      </c>
      <c r="G478" s="253">
        <f>SUM(G479:G480)</f>
        <v>135638.1</v>
      </c>
    </row>
    <row r="479" spans="1:8" s="32" customFormat="1" ht="15" x14ac:dyDescent="0.25">
      <c r="A479" s="92" t="s">
        <v>16</v>
      </c>
      <c r="B479" s="25">
        <v>19</v>
      </c>
      <c r="C479" s="27">
        <v>7</v>
      </c>
      <c r="D479" s="30" t="s">
        <v>113</v>
      </c>
      <c r="E479" s="30" t="s">
        <v>216</v>
      </c>
      <c r="F479" s="28">
        <v>111</v>
      </c>
      <c r="G479" s="253">
        <v>135152.20000000001</v>
      </c>
    </row>
    <row r="480" spans="1:8" s="32" customFormat="1" ht="15" x14ac:dyDescent="0.25">
      <c r="A480" s="93" t="s">
        <v>23</v>
      </c>
      <c r="B480" s="25">
        <v>19</v>
      </c>
      <c r="C480" s="27">
        <v>7</v>
      </c>
      <c r="D480" s="30" t="s">
        <v>113</v>
      </c>
      <c r="E480" s="30" t="s">
        <v>216</v>
      </c>
      <c r="F480" s="28">
        <v>112</v>
      </c>
      <c r="G480" s="253">
        <v>485.9</v>
      </c>
    </row>
    <row r="481" spans="1:7" s="32" customFormat="1" ht="15" x14ac:dyDescent="0.25">
      <c r="A481" s="24" t="s">
        <v>17</v>
      </c>
      <c r="B481" s="25">
        <v>19</v>
      </c>
      <c r="C481" s="27">
        <v>7</v>
      </c>
      <c r="D481" s="30" t="s">
        <v>113</v>
      </c>
      <c r="E481" s="30" t="s">
        <v>216</v>
      </c>
      <c r="F481" s="28">
        <v>240</v>
      </c>
      <c r="G481" s="253">
        <f>SUM(G482:G483)</f>
        <v>18266.099999999999</v>
      </c>
    </row>
    <row r="482" spans="1:7" s="32" customFormat="1" ht="30" x14ac:dyDescent="0.25">
      <c r="A482" s="24" t="s">
        <v>18</v>
      </c>
      <c r="B482" s="25">
        <v>19</v>
      </c>
      <c r="C482" s="27">
        <v>7</v>
      </c>
      <c r="D482" s="30" t="s">
        <v>113</v>
      </c>
      <c r="E482" s="30" t="s">
        <v>216</v>
      </c>
      <c r="F482" s="28">
        <v>242</v>
      </c>
      <c r="G482" s="253">
        <v>2578.8000000000002</v>
      </c>
    </row>
    <row r="483" spans="1:7" s="32" customFormat="1" ht="15" x14ac:dyDescent="0.25">
      <c r="A483" s="24" t="s">
        <v>19</v>
      </c>
      <c r="B483" s="25">
        <v>19</v>
      </c>
      <c r="C483" s="27">
        <v>7</v>
      </c>
      <c r="D483" s="30" t="s">
        <v>113</v>
      </c>
      <c r="E483" s="30" t="s">
        <v>216</v>
      </c>
      <c r="F483" s="28">
        <v>244</v>
      </c>
      <c r="G483" s="253">
        <v>15687.3</v>
      </c>
    </row>
    <row r="484" spans="1:7" s="32" customFormat="1" ht="30" x14ac:dyDescent="0.25">
      <c r="A484" s="24" t="s">
        <v>201</v>
      </c>
      <c r="B484" s="25">
        <v>19</v>
      </c>
      <c r="C484" s="27">
        <v>7</v>
      </c>
      <c r="D484" s="30" t="s">
        <v>113</v>
      </c>
      <c r="E484" s="30" t="s">
        <v>216</v>
      </c>
      <c r="F484" s="28"/>
      <c r="G484" s="253">
        <f>SUM(G485)</f>
        <v>65011</v>
      </c>
    </row>
    <row r="485" spans="1:7" s="32" customFormat="1" ht="15" x14ac:dyDescent="0.25">
      <c r="A485" s="24" t="s">
        <v>126</v>
      </c>
      <c r="B485" s="25">
        <v>19</v>
      </c>
      <c r="C485" s="27">
        <v>7</v>
      </c>
      <c r="D485" s="30" t="s">
        <v>113</v>
      </c>
      <c r="E485" s="30" t="s">
        <v>216</v>
      </c>
      <c r="F485" s="28"/>
      <c r="G485" s="253">
        <f>SUM(G486)</f>
        <v>65011</v>
      </c>
    </row>
    <row r="486" spans="1:7" s="32" customFormat="1" ht="30" x14ac:dyDescent="0.25">
      <c r="A486" s="24" t="s">
        <v>187</v>
      </c>
      <c r="B486" s="25">
        <v>19</v>
      </c>
      <c r="C486" s="27">
        <v>7</v>
      </c>
      <c r="D486" s="30" t="s">
        <v>113</v>
      </c>
      <c r="E486" s="30" t="s">
        <v>216</v>
      </c>
      <c r="F486" s="43">
        <v>611</v>
      </c>
      <c r="G486" s="253">
        <v>65011</v>
      </c>
    </row>
    <row r="487" spans="1:7" s="32" customFormat="1" ht="15" x14ac:dyDescent="0.25">
      <c r="A487" s="41" t="s">
        <v>217</v>
      </c>
      <c r="B487" s="25">
        <v>19</v>
      </c>
      <c r="C487" s="27">
        <v>7</v>
      </c>
      <c r="D487" s="27">
        <v>2</v>
      </c>
      <c r="E487" s="30" t="s">
        <v>69</v>
      </c>
      <c r="F487" s="43"/>
      <c r="G487" s="253">
        <f>SUM(G494+G488)</f>
        <v>660</v>
      </c>
    </row>
    <row r="488" spans="1:7" s="32" customFormat="1" ht="60" x14ac:dyDescent="0.25">
      <c r="A488" s="24" t="s">
        <v>192</v>
      </c>
      <c r="B488" s="25">
        <v>19</v>
      </c>
      <c r="C488" s="27">
        <v>7</v>
      </c>
      <c r="D488" s="27">
        <v>2</v>
      </c>
      <c r="E488" s="30" t="s">
        <v>193</v>
      </c>
      <c r="F488" s="30"/>
      <c r="G488" s="253">
        <f>SUM(G489+G492)</f>
        <v>60</v>
      </c>
    </row>
    <row r="489" spans="1:7" s="32" customFormat="1" ht="15" x14ac:dyDescent="0.25">
      <c r="A489" s="24" t="s">
        <v>135</v>
      </c>
      <c r="B489" s="25">
        <v>19</v>
      </c>
      <c r="C489" s="27">
        <v>7</v>
      </c>
      <c r="D489" s="30" t="s">
        <v>113</v>
      </c>
      <c r="E489" s="30" t="s">
        <v>193</v>
      </c>
      <c r="F489" s="28"/>
      <c r="G489" s="253">
        <f>SUM(G490)</f>
        <v>40</v>
      </c>
    </row>
    <row r="490" spans="1:7" s="32" customFormat="1" ht="15" x14ac:dyDescent="0.25">
      <c r="A490" s="24" t="s">
        <v>17</v>
      </c>
      <c r="B490" s="25">
        <v>19</v>
      </c>
      <c r="C490" s="27">
        <v>7</v>
      </c>
      <c r="D490" s="30" t="s">
        <v>113</v>
      </c>
      <c r="E490" s="30" t="s">
        <v>193</v>
      </c>
      <c r="F490" s="28">
        <v>240</v>
      </c>
      <c r="G490" s="253">
        <f>SUM(G491)</f>
        <v>40</v>
      </c>
    </row>
    <row r="491" spans="1:7" s="32" customFormat="1" ht="30" x14ac:dyDescent="0.25">
      <c r="A491" s="24" t="s">
        <v>18</v>
      </c>
      <c r="B491" s="25">
        <v>19</v>
      </c>
      <c r="C491" s="27">
        <v>7</v>
      </c>
      <c r="D491" s="30" t="s">
        <v>113</v>
      </c>
      <c r="E491" s="30" t="s">
        <v>193</v>
      </c>
      <c r="F491" s="28">
        <v>242</v>
      </c>
      <c r="G491" s="253">
        <v>40</v>
      </c>
    </row>
    <row r="492" spans="1:7" s="32" customFormat="1" ht="15" x14ac:dyDescent="0.25">
      <c r="A492" s="24" t="s">
        <v>126</v>
      </c>
      <c r="B492" s="25">
        <v>19</v>
      </c>
      <c r="C492" s="27">
        <v>7</v>
      </c>
      <c r="D492" s="30" t="s">
        <v>113</v>
      </c>
      <c r="E492" s="30" t="s">
        <v>193</v>
      </c>
      <c r="F492" s="28"/>
      <c r="G492" s="253">
        <f>SUM(G493)</f>
        <v>20</v>
      </c>
    </row>
    <row r="493" spans="1:7" s="32" customFormat="1" ht="15" x14ac:dyDescent="0.25">
      <c r="A493" s="231" t="s">
        <v>117</v>
      </c>
      <c r="B493" s="25">
        <v>19</v>
      </c>
      <c r="C493" s="27">
        <v>7</v>
      </c>
      <c r="D493" s="30" t="s">
        <v>113</v>
      </c>
      <c r="E493" s="30" t="s">
        <v>193</v>
      </c>
      <c r="F493" s="43">
        <v>612</v>
      </c>
      <c r="G493" s="253">
        <v>20</v>
      </c>
    </row>
    <row r="494" spans="1:7" s="32" customFormat="1" ht="45" x14ac:dyDescent="0.25">
      <c r="A494" s="41" t="s">
        <v>72</v>
      </c>
      <c r="B494" s="25">
        <v>19</v>
      </c>
      <c r="C494" s="27">
        <v>7</v>
      </c>
      <c r="D494" s="27">
        <v>2</v>
      </c>
      <c r="E494" s="30" t="s">
        <v>73</v>
      </c>
      <c r="F494" s="43"/>
      <c r="G494" s="253">
        <f>SUM(G495+G498)</f>
        <v>600</v>
      </c>
    </row>
    <row r="495" spans="1:7" s="32" customFormat="1" ht="15" x14ac:dyDescent="0.25">
      <c r="A495" s="24" t="s">
        <v>135</v>
      </c>
      <c r="B495" s="25">
        <v>19</v>
      </c>
      <c r="C495" s="27">
        <v>7</v>
      </c>
      <c r="D495" s="30" t="s">
        <v>113</v>
      </c>
      <c r="E495" s="30" t="s">
        <v>73</v>
      </c>
      <c r="F495" s="43"/>
      <c r="G495" s="253">
        <f>SUM(G496)</f>
        <v>500</v>
      </c>
    </row>
    <row r="496" spans="1:7" s="32" customFormat="1" ht="15" x14ac:dyDescent="0.25">
      <c r="A496" s="24" t="s">
        <v>17</v>
      </c>
      <c r="B496" s="25">
        <v>19</v>
      </c>
      <c r="C496" s="27">
        <v>7</v>
      </c>
      <c r="D496" s="30" t="s">
        <v>113</v>
      </c>
      <c r="E496" s="30" t="s">
        <v>73</v>
      </c>
      <c r="F496" s="28">
        <v>240</v>
      </c>
      <c r="G496" s="253">
        <f>SUM(G497)</f>
        <v>500</v>
      </c>
    </row>
    <row r="497" spans="1:8" s="32" customFormat="1" ht="15" x14ac:dyDescent="0.25">
      <c r="A497" s="24" t="s">
        <v>19</v>
      </c>
      <c r="B497" s="25">
        <v>19</v>
      </c>
      <c r="C497" s="27">
        <v>7</v>
      </c>
      <c r="D497" s="30" t="s">
        <v>113</v>
      </c>
      <c r="E497" s="30" t="s">
        <v>73</v>
      </c>
      <c r="F497" s="28">
        <v>244</v>
      </c>
      <c r="G497" s="253">
        <v>500</v>
      </c>
    </row>
    <row r="498" spans="1:8" s="32" customFormat="1" ht="15" x14ac:dyDescent="0.25">
      <c r="A498" s="24" t="s">
        <v>126</v>
      </c>
      <c r="B498" s="25">
        <v>19</v>
      </c>
      <c r="C498" s="27">
        <v>7</v>
      </c>
      <c r="D498" s="30" t="s">
        <v>113</v>
      </c>
      <c r="E498" s="30" t="s">
        <v>73</v>
      </c>
      <c r="F498" s="28"/>
      <c r="G498" s="253">
        <f>SUM(G499)</f>
        <v>100</v>
      </c>
    </row>
    <row r="499" spans="1:8" s="32" customFormat="1" ht="15" x14ac:dyDescent="0.25">
      <c r="A499" s="231" t="s">
        <v>117</v>
      </c>
      <c r="B499" s="25">
        <v>19</v>
      </c>
      <c r="C499" s="27">
        <v>7</v>
      </c>
      <c r="D499" s="30" t="s">
        <v>113</v>
      </c>
      <c r="E499" s="30" t="s">
        <v>73</v>
      </c>
      <c r="F499" s="43">
        <v>612</v>
      </c>
      <c r="G499" s="253">
        <v>100</v>
      </c>
    </row>
    <row r="500" spans="1:8" s="32" customFormat="1" ht="30" x14ac:dyDescent="0.25">
      <c r="A500" s="421" t="s">
        <v>1349</v>
      </c>
      <c r="B500" s="25">
        <v>19</v>
      </c>
      <c r="C500" s="67">
        <v>7</v>
      </c>
      <c r="D500" s="68" t="s">
        <v>113</v>
      </c>
      <c r="E500" s="68" t="s">
        <v>1350</v>
      </c>
      <c r="F500" s="98"/>
      <c r="G500" s="422">
        <f>G501+G502</f>
        <v>168.6</v>
      </c>
    </row>
    <row r="501" spans="1:8" s="32" customFormat="1" ht="30" x14ac:dyDescent="0.25">
      <c r="A501" s="69" t="s">
        <v>18</v>
      </c>
      <c r="B501" s="25">
        <v>19</v>
      </c>
      <c r="C501" s="67">
        <v>7</v>
      </c>
      <c r="D501" s="68" t="s">
        <v>113</v>
      </c>
      <c r="E501" s="68" t="s">
        <v>1350</v>
      </c>
      <c r="F501" s="98">
        <v>242</v>
      </c>
      <c r="G501" s="422">
        <v>84.3</v>
      </c>
    </row>
    <row r="502" spans="1:8" s="32" customFormat="1" ht="15" x14ac:dyDescent="0.25">
      <c r="A502" s="69" t="s">
        <v>117</v>
      </c>
      <c r="B502" s="25">
        <v>19</v>
      </c>
      <c r="C502" s="67">
        <v>7</v>
      </c>
      <c r="D502" s="68" t="s">
        <v>113</v>
      </c>
      <c r="E502" s="68" t="s">
        <v>1350</v>
      </c>
      <c r="F502" s="98">
        <v>612</v>
      </c>
      <c r="G502" s="422">
        <v>84.3</v>
      </c>
    </row>
    <row r="503" spans="1:8" s="32" customFormat="1" ht="15" x14ac:dyDescent="0.25">
      <c r="A503" s="65" t="s">
        <v>114</v>
      </c>
      <c r="B503" s="23">
        <v>19</v>
      </c>
      <c r="C503" s="48">
        <v>7</v>
      </c>
      <c r="D503" s="48">
        <v>7</v>
      </c>
      <c r="E503" s="49"/>
      <c r="F503" s="49"/>
      <c r="G503" s="252">
        <f>SUM(G504+G513+G518+G528)</f>
        <v>6531.61</v>
      </c>
    </row>
    <row r="504" spans="1:8" s="32" customFormat="1" ht="15" x14ac:dyDescent="0.25">
      <c r="A504" s="24" t="s">
        <v>218</v>
      </c>
      <c r="B504" s="25">
        <v>19</v>
      </c>
      <c r="C504" s="27">
        <v>7</v>
      </c>
      <c r="D504" s="30" t="s">
        <v>115</v>
      </c>
      <c r="E504" s="30" t="s">
        <v>219</v>
      </c>
      <c r="F504" s="43"/>
      <c r="G504" s="253">
        <f>SUM(G505)</f>
        <v>2593.2600000000002</v>
      </c>
    </row>
    <row r="505" spans="1:8" s="32" customFormat="1" ht="15" x14ac:dyDescent="0.25">
      <c r="A505" s="52" t="s">
        <v>220</v>
      </c>
      <c r="B505" s="25">
        <v>19</v>
      </c>
      <c r="C505" s="27">
        <v>7</v>
      </c>
      <c r="D505" s="30" t="s">
        <v>115</v>
      </c>
      <c r="E505" s="30" t="s">
        <v>219</v>
      </c>
      <c r="F505" s="28"/>
      <c r="G505" s="253">
        <f>SUM(G511+G506)</f>
        <v>2593.2600000000002</v>
      </c>
    </row>
    <row r="506" spans="1:8" s="32" customFormat="1" ht="15" x14ac:dyDescent="0.25">
      <c r="A506" s="24" t="s">
        <v>135</v>
      </c>
      <c r="B506" s="25">
        <v>19</v>
      </c>
      <c r="C506" s="27">
        <v>7</v>
      </c>
      <c r="D506" s="30" t="s">
        <v>115</v>
      </c>
      <c r="E506" s="30" t="s">
        <v>219</v>
      </c>
      <c r="F506" s="28"/>
      <c r="G506" s="253">
        <f>SUM(G509+G507)</f>
        <v>2097.9</v>
      </c>
      <c r="H506" s="31"/>
    </row>
    <row r="507" spans="1:8" s="32" customFormat="1" ht="15" x14ac:dyDescent="0.25">
      <c r="A507" s="423" t="s">
        <v>184</v>
      </c>
      <c r="B507" s="25">
        <v>19</v>
      </c>
      <c r="C507" s="27">
        <v>7</v>
      </c>
      <c r="D507" s="30" t="s">
        <v>115</v>
      </c>
      <c r="E507" s="30" t="s">
        <v>219</v>
      </c>
      <c r="F507" s="28">
        <v>110</v>
      </c>
      <c r="G507" s="253">
        <f>SUM(G508)</f>
        <v>84.1</v>
      </c>
      <c r="H507" s="31"/>
    </row>
    <row r="508" spans="1:8" s="32" customFormat="1" ht="15" x14ac:dyDescent="0.25">
      <c r="A508" s="424" t="s">
        <v>16</v>
      </c>
      <c r="B508" s="25">
        <v>19</v>
      </c>
      <c r="C508" s="27">
        <v>7</v>
      </c>
      <c r="D508" s="30" t="s">
        <v>115</v>
      </c>
      <c r="E508" s="30" t="s">
        <v>219</v>
      </c>
      <c r="F508" s="28">
        <v>111</v>
      </c>
      <c r="G508" s="253">
        <v>84.1</v>
      </c>
      <c r="H508" s="31"/>
    </row>
    <row r="509" spans="1:8" s="32" customFormat="1" ht="15" x14ac:dyDescent="0.25">
      <c r="A509" s="24" t="s">
        <v>17</v>
      </c>
      <c r="B509" s="25">
        <v>19</v>
      </c>
      <c r="C509" s="27">
        <v>7</v>
      </c>
      <c r="D509" s="30" t="s">
        <v>115</v>
      </c>
      <c r="E509" s="30" t="s">
        <v>219</v>
      </c>
      <c r="F509" s="28">
        <v>240</v>
      </c>
      <c r="G509" s="253">
        <f>SUM(G510)</f>
        <v>2013.8</v>
      </c>
    </row>
    <row r="510" spans="1:8" s="29" customFormat="1" ht="15.75" x14ac:dyDescent="0.25">
      <c r="A510" s="24" t="s">
        <v>19</v>
      </c>
      <c r="B510" s="25">
        <v>19</v>
      </c>
      <c r="C510" s="27">
        <v>7</v>
      </c>
      <c r="D510" s="30" t="s">
        <v>115</v>
      </c>
      <c r="E510" s="30" t="s">
        <v>219</v>
      </c>
      <c r="F510" s="28">
        <v>244</v>
      </c>
      <c r="G510" s="253">
        <v>2013.8</v>
      </c>
    </row>
    <row r="511" spans="1:8" s="29" customFormat="1" ht="15.75" x14ac:dyDescent="0.25">
      <c r="A511" s="24" t="s">
        <v>126</v>
      </c>
      <c r="B511" s="25">
        <v>19</v>
      </c>
      <c r="C511" s="27">
        <v>7</v>
      </c>
      <c r="D511" s="30" t="s">
        <v>115</v>
      </c>
      <c r="E511" s="30" t="s">
        <v>219</v>
      </c>
      <c r="F511" s="28"/>
      <c r="G511" s="253">
        <f>SUM(G512)</f>
        <v>495.36</v>
      </c>
    </row>
    <row r="512" spans="1:8" s="32" customFormat="1" ht="15" x14ac:dyDescent="0.25">
      <c r="A512" s="24" t="s">
        <v>117</v>
      </c>
      <c r="B512" s="25">
        <v>19</v>
      </c>
      <c r="C512" s="27">
        <v>7</v>
      </c>
      <c r="D512" s="30" t="s">
        <v>115</v>
      </c>
      <c r="E512" s="30" t="s">
        <v>219</v>
      </c>
      <c r="F512" s="43">
        <v>612</v>
      </c>
      <c r="G512" s="253">
        <v>495.36</v>
      </c>
    </row>
    <row r="513" spans="1:8" s="32" customFormat="1" ht="15" x14ac:dyDescent="0.25">
      <c r="A513" s="120" t="s">
        <v>479</v>
      </c>
      <c r="B513" s="25">
        <v>19</v>
      </c>
      <c r="C513" s="27">
        <v>7</v>
      </c>
      <c r="D513" s="30" t="s">
        <v>115</v>
      </c>
      <c r="E513" s="30" t="s">
        <v>478</v>
      </c>
      <c r="F513" s="43"/>
      <c r="G513" s="253">
        <f>SUM(G514+G516)</f>
        <v>1784.8700000000001</v>
      </c>
    </row>
    <row r="514" spans="1:8" s="32" customFormat="1" ht="15" x14ac:dyDescent="0.25">
      <c r="A514" s="24" t="s">
        <v>17</v>
      </c>
      <c r="B514" s="25">
        <v>19</v>
      </c>
      <c r="C514" s="27">
        <v>7</v>
      </c>
      <c r="D514" s="30" t="s">
        <v>115</v>
      </c>
      <c r="E514" s="30" t="s">
        <v>478</v>
      </c>
      <c r="F514" s="43">
        <v>240</v>
      </c>
      <c r="G514" s="253">
        <f>SUM(G515)</f>
        <v>1263.1400000000001</v>
      </c>
    </row>
    <row r="515" spans="1:8" s="32" customFormat="1" ht="15" x14ac:dyDescent="0.25">
      <c r="A515" s="24" t="s">
        <v>19</v>
      </c>
      <c r="B515" s="25">
        <v>19</v>
      </c>
      <c r="C515" s="27">
        <v>7</v>
      </c>
      <c r="D515" s="30" t="s">
        <v>115</v>
      </c>
      <c r="E515" s="30" t="s">
        <v>478</v>
      </c>
      <c r="F515" s="43">
        <v>244</v>
      </c>
      <c r="G515" s="253">
        <v>1263.1400000000001</v>
      </c>
    </row>
    <row r="516" spans="1:8" s="32" customFormat="1" ht="15" x14ac:dyDescent="0.25">
      <c r="A516" s="24" t="s">
        <v>126</v>
      </c>
      <c r="B516" s="25">
        <v>19</v>
      </c>
      <c r="C516" s="27">
        <v>7</v>
      </c>
      <c r="D516" s="30" t="s">
        <v>115</v>
      </c>
      <c r="E516" s="30" t="s">
        <v>478</v>
      </c>
      <c r="F516" s="43"/>
      <c r="G516" s="253">
        <f>SUM(G517)</f>
        <v>521.73</v>
      </c>
    </row>
    <row r="517" spans="1:8" s="32" customFormat="1" ht="15" x14ac:dyDescent="0.25">
      <c r="A517" s="24" t="s">
        <v>117</v>
      </c>
      <c r="B517" s="25">
        <v>19</v>
      </c>
      <c r="C517" s="27">
        <v>7</v>
      </c>
      <c r="D517" s="30" t="s">
        <v>115</v>
      </c>
      <c r="E517" s="30" t="s">
        <v>478</v>
      </c>
      <c r="F517" s="43">
        <v>612</v>
      </c>
      <c r="G517" s="253">
        <v>521.73</v>
      </c>
    </row>
    <row r="518" spans="1:8" s="32" customFormat="1" ht="15" x14ac:dyDescent="0.25">
      <c r="A518" s="41" t="s">
        <v>50</v>
      </c>
      <c r="B518" s="25">
        <v>19</v>
      </c>
      <c r="C518" s="27">
        <v>7</v>
      </c>
      <c r="D518" s="27">
        <v>7</v>
      </c>
      <c r="E518" s="30" t="s">
        <v>51</v>
      </c>
      <c r="F518" s="28"/>
      <c r="G518" s="253">
        <f>SUM(G519)</f>
        <v>1800.0800000000002</v>
      </c>
    </row>
    <row r="519" spans="1:8" s="32" customFormat="1" ht="16.5" customHeight="1" x14ac:dyDescent="0.25">
      <c r="A519" s="97" t="s">
        <v>221</v>
      </c>
      <c r="B519" s="25">
        <v>19</v>
      </c>
      <c r="C519" s="27">
        <v>7</v>
      </c>
      <c r="D519" s="27">
        <v>7</v>
      </c>
      <c r="E519" s="30" t="s">
        <v>222</v>
      </c>
      <c r="F519" s="28"/>
      <c r="G519" s="253">
        <f>SUM(G520+G527)</f>
        <v>1800.0800000000002</v>
      </c>
    </row>
    <row r="520" spans="1:8" s="32" customFormat="1" ht="15" x14ac:dyDescent="0.25">
      <c r="A520" s="24" t="s">
        <v>135</v>
      </c>
      <c r="B520" s="25">
        <v>19</v>
      </c>
      <c r="C520" s="27">
        <v>7</v>
      </c>
      <c r="D520" s="30" t="s">
        <v>115</v>
      </c>
      <c r="E520" s="30" t="s">
        <v>222</v>
      </c>
      <c r="F520" s="28"/>
      <c r="G520" s="253">
        <f>SUM(G521+G524)</f>
        <v>1491.7800000000002</v>
      </c>
      <c r="H520" s="31"/>
    </row>
    <row r="521" spans="1:8" s="32" customFormat="1" ht="15" x14ac:dyDescent="0.25">
      <c r="A521" s="91" t="s">
        <v>184</v>
      </c>
      <c r="B521" s="25">
        <v>19</v>
      </c>
      <c r="C521" s="27">
        <v>7</v>
      </c>
      <c r="D521" s="30" t="s">
        <v>115</v>
      </c>
      <c r="E521" s="30" t="s">
        <v>222</v>
      </c>
      <c r="F521" s="28">
        <v>110</v>
      </c>
      <c r="G521" s="253">
        <f>SUM(G522:G523)</f>
        <v>893.68000000000006</v>
      </c>
    </row>
    <row r="522" spans="1:8" s="32" customFormat="1" ht="15" x14ac:dyDescent="0.25">
      <c r="A522" s="92" t="s">
        <v>16</v>
      </c>
      <c r="B522" s="25">
        <v>19</v>
      </c>
      <c r="C522" s="27">
        <v>7</v>
      </c>
      <c r="D522" s="30" t="s">
        <v>115</v>
      </c>
      <c r="E522" s="30" t="s">
        <v>222</v>
      </c>
      <c r="F522" s="28">
        <v>111</v>
      </c>
      <c r="G522" s="253">
        <v>360.72</v>
      </c>
    </row>
    <row r="523" spans="1:8" s="32" customFormat="1" ht="15" x14ac:dyDescent="0.25">
      <c r="A523" s="93" t="s">
        <v>23</v>
      </c>
      <c r="B523" s="25">
        <v>19</v>
      </c>
      <c r="C523" s="27">
        <v>7</v>
      </c>
      <c r="D523" s="30" t="s">
        <v>115</v>
      </c>
      <c r="E523" s="30" t="s">
        <v>222</v>
      </c>
      <c r="F523" s="28">
        <v>112</v>
      </c>
      <c r="G523" s="253">
        <v>532.96</v>
      </c>
    </row>
    <row r="524" spans="1:8" s="32" customFormat="1" ht="15" x14ac:dyDescent="0.25">
      <c r="A524" s="24" t="s">
        <v>17</v>
      </c>
      <c r="B524" s="25">
        <v>19</v>
      </c>
      <c r="C524" s="27">
        <v>7</v>
      </c>
      <c r="D524" s="30" t="s">
        <v>115</v>
      </c>
      <c r="E524" s="30" t="s">
        <v>222</v>
      </c>
      <c r="F524" s="28">
        <v>240</v>
      </c>
      <c r="G524" s="253">
        <f>SUM(G525)</f>
        <v>598.1</v>
      </c>
    </row>
    <row r="525" spans="1:8" s="32" customFormat="1" ht="15" x14ac:dyDescent="0.25">
      <c r="A525" s="24" t="s">
        <v>19</v>
      </c>
      <c r="B525" s="25">
        <v>19</v>
      </c>
      <c r="C525" s="27">
        <v>7</v>
      </c>
      <c r="D525" s="30" t="s">
        <v>115</v>
      </c>
      <c r="E525" s="30" t="s">
        <v>222</v>
      </c>
      <c r="F525" s="28">
        <v>244</v>
      </c>
      <c r="G525" s="253">
        <v>598.1</v>
      </c>
    </row>
    <row r="526" spans="1:8" s="32" customFormat="1" ht="15" x14ac:dyDescent="0.25">
      <c r="A526" s="24" t="s">
        <v>126</v>
      </c>
      <c r="B526" s="25">
        <v>19</v>
      </c>
      <c r="C526" s="27">
        <v>7</v>
      </c>
      <c r="D526" s="30" t="s">
        <v>115</v>
      </c>
      <c r="E526" s="30" t="s">
        <v>222</v>
      </c>
      <c r="F526" s="28"/>
      <c r="G526" s="253">
        <f>SUM(G527)</f>
        <v>308.3</v>
      </c>
    </row>
    <row r="527" spans="1:8" s="32" customFormat="1" ht="15" x14ac:dyDescent="0.25">
      <c r="A527" s="24" t="s">
        <v>129</v>
      </c>
      <c r="B527" s="25">
        <v>19</v>
      </c>
      <c r="C527" s="27">
        <v>7</v>
      </c>
      <c r="D527" s="30" t="s">
        <v>115</v>
      </c>
      <c r="E527" s="30" t="s">
        <v>222</v>
      </c>
      <c r="F527" s="28">
        <v>612</v>
      </c>
      <c r="G527" s="253">
        <v>308.3</v>
      </c>
    </row>
    <row r="528" spans="1:8" s="32" customFormat="1" ht="15" x14ac:dyDescent="0.25">
      <c r="A528" s="63" t="s">
        <v>68</v>
      </c>
      <c r="B528" s="25">
        <v>19</v>
      </c>
      <c r="C528" s="27">
        <v>7</v>
      </c>
      <c r="D528" s="27">
        <v>7</v>
      </c>
      <c r="E528" s="30" t="s">
        <v>69</v>
      </c>
      <c r="F528" s="28"/>
      <c r="G528" s="253">
        <f>SUM(G529+G536)</f>
        <v>353.4</v>
      </c>
    </row>
    <row r="529" spans="1:7" s="32" customFormat="1" ht="45" x14ac:dyDescent="0.25">
      <c r="A529" s="41" t="s">
        <v>116</v>
      </c>
      <c r="B529" s="25">
        <v>19</v>
      </c>
      <c r="C529" s="27">
        <v>7</v>
      </c>
      <c r="D529" s="27">
        <v>7</v>
      </c>
      <c r="E529" s="30" t="s">
        <v>71</v>
      </c>
      <c r="F529" s="28"/>
      <c r="G529" s="253">
        <f>SUM(G530)</f>
        <v>225.04</v>
      </c>
    </row>
    <row r="530" spans="1:7" s="32" customFormat="1" ht="15" x14ac:dyDescent="0.25">
      <c r="A530" s="24" t="s">
        <v>135</v>
      </c>
      <c r="B530" s="25">
        <v>19</v>
      </c>
      <c r="C530" s="27">
        <v>7</v>
      </c>
      <c r="D530" s="30" t="s">
        <v>115</v>
      </c>
      <c r="E530" s="30" t="s">
        <v>71</v>
      </c>
      <c r="F530" s="28"/>
      <c r="G530" s="253">
        <f>SUM(G531+G533)</f>
        <v>225.04</v>
      </c>
    </row>
    <row r="531" spans="1:7" s="32" customFormat="1" ht="15" x14ac:dyDescent="0.25">
      <c r="A531" s="91" t="s">
        <v>184</v>
      </c>
      <c r="B531" s="25">
        <v>19</v>
      </c>
      <c r="C531" s="27">
        <v>7</v>
      </c>
      <c r="D531" s="30" t="s">
        <v>115</v>
      </c>
      <c r="E531" s="30" t="s">
        <v>71</v>
      </c>
      <c r="F531" s="28">
        <v>110</v>
      </c>
      <c r="G531" s="253">
        <f>SUM(G532:G532)</f>
        <v>119.99</v>
      </c>
    </row>
    <row r="532" spans="1:7" s="32" customFormat="1" ht="15" x14ac:dyDescent="0.25">
      <c r="A532" s="93" t="s">
        <v>23</v>
      </c>
      <c r="B532" s="25">
        <v>19</v>
      </c>
      <c r="C532" s="27">
        <v>7</v>
      </c>
      <c r="D532" s="30" t="s">
        <v>115</v>
      </c>
      <c r="E532" s="30" t="s">
        <v>71</v>
      </c>
      <c r="F532" s="28">
        <v>112</v>
      </c>
      <c r="G532" s="253">
        <v>119.99</v>
      </c>
    </row>
    <row r="533" spans="1:7" s="32" customFormat="1" ht="15" x14ac:dyDescent="0.25">
      <c r="A533" s="24" t="s">
        <v>17</v>
      </c>
      <c r="B533" s="25">
        <v>19</v>
      </c>
      <c r="C533" s="27">
        <v>7</v>
      </c>
      <c r="D533" s="30" t="s">
        <v>115</v>
      </c>
      <c r="E533" s="30" t="s">
        <v>71</v>
      </c>
      <c r="F533" s="28">
        <v>240</v>
      </c>
      <c r="G533" s="253">
        <f>SUM(G534:G535)</f>
        <v>105.05</v>
      </c>
    </row>
    <row r="534" spans="1:7" s="29" customFormat="1" ht="30" x14ac:dyDescent="0.25">
      <c r="A534" s="24" t="s">
        <v>18</v>
      </c>
      <c r="B534" s="25">
        <v>19</v>
      </c>
      <c r="C534" s="27">
        <v>7</v>
      </c>
      <c r="D534" s="30" t="s">
        <v>115</v>
      </c>
      <c r="E534" s="30" t="s">
        <v>71</v>
      </c>
      <c r="F534" s="28">
        <v>242</v>
      </c>
      <c r="G534" s="253">
        <v>3.75</v>
      </c>
    </row>
    <row r="535" spans="1:7" s="51" customFormat="1" ht="15" x14ac:dyDescent="0.25">
      <c r="A535" s="24" t="s">
        <v>19</v>
      </c>
      <c r="B535" s="25">
        <v>19</v>
      </c>
      <c r="C535" s="27">
        <v>7</v>
      </c>
      <c r="D535" s="30" t="s">
        <v>115</v>
      </c>
      <c r="E535" s="30" t="s">
        <v>71</v>
      </c>
      <c r="F535" s="28">
        <v>244</v>
      </c>
      <c r="G535" s="253">
        <v>101.3</v>
      </c>
    </row>
    <row r="536" spans="1:7" s="32" customFormat="1" ht="45" x14ac:dyDescent="0.25">
      <c r="A536" s="41" t="s">
        <v>120</v>
      </c>
      <c r="B536" s="25">
        <v>19</v>
      </c>
      <c r="C536" s="27">
        <v>7</v>
      </c>
      <c r="D536" s="27">
        <v>7</v>
      </c>
      <c r="E536" s="30" t="s">
        <v>121</v>
      </c>
      <c r="F536" s="28"/>
      <c r="G536" s="253">
        <f>G537</f>
        <v>128.36000000000001</v>
      </c>
    </row>
    <row r="537" spans="1:7" s="32" customFormat="1" ht="15" x14ac:dyDescent="0.25">
      <c r="A537" s="24" t="s">
        <v>135</v>
      </c>
      <c r="B537" s="25">
        <v>19</v>
      </c>
      <c r="C537" s="27">
        <v>7</v>
      </c>
      <c r="D537" s="30" t="s">
        <v>115</v>
      </c>
      <c r="E537" s="30" t="s">
        <v>121</v>
      </c>
      <c r="F537" s="28"/>
      <c r="G537" s="253">
        <f>G538+G541</f>
        <v>128.36000000000001</v>
      </c>
    </row>
    <row r="538" spans="1:7" s="32" customFormat="1" ht="15" x14ac:dyDescent="0.25">
      <c r="A538" s="24" t="s">
        <v>17</v>
      </c>
      <c r="B538" s="25">
        <v>19</v>
      </c>
      <c r="C538" s="27">
        <v>7</v>
      </c>
      <c r="D538" s="30" t="s">
        <v>115</v>
      </c>
      <c r="E538" s="30" t="s">
        <v>121</v>
      </c>
      <c r="F538" s="28">
        <v>240</v>
      </c>
      <c r="G538" s="253">
        <f>SUM(G539:G540)</f>
        <v>43.36</v>
      </c>
    </row>
    <row r="539" spans="1:7" s="32" customFormat="1" ht="30" x14ac:dyDescent="0.25">
      <c r="A539" s="24" t="s">
        <v>18</v>
      </c>
      <c r="B539" s="25">
        <v>19</v>
      </c>
      <c r="C539" s="27">
        <v>7</v>
      </c>
      <c r="D539" s="30" t="s">
        <v>115</v>
      </c>
      <c r="E539" s="30" t="s">
        <v>121</v>
      </c>
      <c r="F539" s="28">
        <v>242</v>
      </c>
      <c r="G539" s="253">
        <v>18.96</v>
      </c>
    </row>
    <row r="540" spans="1:7" s="32" customFormat="1" ht="15" x14ac:dyDescent="0.25">
      <c r="A540" s="24" t="s">
        <v>19</v>
      </c>
      <c r="B540" s="25">
        <v>19</v>
      </c>
      <c r="C540" s="27">
        <v>7</v>
      </c>
      <c r="D540" s="30" t="s">
        <v>115</v>
      </c>
      <c r="E540" s="30" t="s">
        <v>121</v>
      </c>
      <c r="F540" s="28">
        <v>244</v>
      </c>
      <c r="G540" s="253">
        <v>24.4</v>
      </c>
    </row>
    <row r="541" spans="1:7" s="32" customFormat="1" ht="15" x14ac:dyDescent="0.25">
      <c r="A541" s="24" t="s">
        <v>126</v>
      </c>
      <c r="B541" s="25">
        <v>19</v>
      </c>
      <c r="C541" s="27">
        <v>7</v>
      </c>
      <c r="D541" s="30" t="s">
        <v>115</v>
      </c>
      <c r="E541" s="30" t="s">
        <v>121</v>
      </c>
      <c r="F541" s="28"/>
      <c r="G541" s="253">
        <f>SUM(G542)</f>
        <v>85</v>
      </c>
    </row>
    <row r="542" spans="1:7" s="32" customFormat="1" ht="15" x14ac:dyDescent="0.25">
      <c r="A542" s="24" t="s">
        <v>129</v>
      </c>
      <c r="B542" s="25">
        <v>19</v>
      </c>
      <c r="C542" s="27">
        <v>7</v>
      </c>
      <c r="D542" s="30" t="s">
        <v>115</v>
      </c>
      <c r="E542" s="30" t="s">
        <v>121</v>
      </c>
      <c r="F542" s="28">
        <v>612</v>
      </c>
      <c r="G542" s="253">
        <v>85</v>
      </c>
    </row>
    <row r="543" spans="1:7" s="32" customFormat="1" ht="15" x14ac:dyDescent="0.25">
      <c r="A543" s="17" t="s">
        <v>223</v>
      </c>
      <c r="B543" s="23">
        <v>19</v>
      </c>
      <c r="C543" s="48">
        <v>7</v>
      </c>
      <c r="D543" s="48">
        <v>9</v>
      </c>
      <c r="E543" s="49"/>
      <c r="F543" s="50"/>
      <c r="G543" s="252">
        <f>SUM(G544+G567+G588+G560+G555)</f>
        <v>40261.899999999994</v>
      </c>
    </row>
    <row r="544" spans="1:7" s="29" customFormat="1" ht="45" x14ac:dyDescent="0.25">
      <c r="A544" s="24" t="s">
        <v>224</v>
      </c>
      <c r="B544" s="25">
        <v>19</v>
      </c>
      <c r="C544" s="27">
        <v>7</v>
      </c>
      <c r="D544" s="27">
        <v>9</v>
      </c>
      <c r="E544" s="30" t="s">
        <v>225</v>
      </c>
      <c r="F544" s="28"/>
      <c r="G544" s="253">
        <f>SUM(G545)</f>
        <v>19074</v>
      </c>
    </row>
    <row r="545" spans="1:7" s="29" customFormat="1" ht="15.75" x14ac:dyDescent="0.25">
      <c r="A545" s="24" t="s">
        <v>135</v>
      </c>
      <c r="B545" s="25">
        <v>19</v>
      </c>
      <c r="C545" s="27">
        <v>7</v>
      </c>
      <c r="D545" s="30" t="s">
        <v>85</v>
      </c>
      <c r="E545" s="68" t="s">
        <v>226</v>
      </c>
      <c r="F545" s="98"/>
      <c r="G545" s="264">
        <f>SUM(G546+G549+G552)</f>
        <v>19074</v>
      </c>
    </row>
    <row r="546" spans="1:7" s="29" customFormat="1" ht="15.75" x14ac:dyDescent="0.25">
      <c r="A546" s="91" t="s">
        <v>184</v>
      </c>
      <c r="B546" s="25">
        <v>19</v>
      </c>
      <c r="C546" s="27">
        <v>7</v>
      </c>
      <c r="D546" s="30" t="s">
        <v>85</v>
      </c>
      <c r="E546" s="30" t="s">
        <v>226</v>
      </c>
      <c r="F546" s="28">
        <v>110</v>
      </c>
      <c r="G546" s="253">
        <f>SUM(G547:G548)</f>
        <v>15884.1</v>
      </c>
    </row>
    <row r="547" spans="1:7" s="29" customFormat="1" ht="15.75" x14ac:dyDescent="0.25">
      <c r="A547" s="92" t="s">
        <v>16</v>
      </c>
      <c r="B547" s="25">
        <v>19</v>
      </c>
      <c r="C547" s="27">
        <v>7</v>
      </c>
      <c r="D547" s="30" t="s">
        <v>85</v>
      </c>
      <c r="E547" s="30" t="s">
        <v>226</v>
      </c>
      <c r="F547" s="28">
        <v>111</v>
      </c>
      <c r="G547" s="253">
        <v>15599</v>
      </c>
    </row>
    <row r="548" spans="1:7" s="29" customFormat="1" ht="15.75" x14ac:dyDescent="0.25">
      <c r="A548" s="93" t="s">
        <v>23</v>
      </c>
      <c r="B548" s="25">
        <v>19</v>
      </c>
      <c r="C548" s="27">
        <v>7</v>
      </c>
      <c r="D548" s="30" t="s">
        <v>85</v>
      </c>
      <c r="E548" s="30" t="s">
        <v>226</v>
      </c>
      <c r="F548" s="28">
        <v>112</v>
      </c>
      <c r="G548" s="253">
        <v>285.10000000000002</v>
      </c>
    </row>
    <row r="549" spans="1:7" s="29" customFormat="1" ht="15.75" x14ac:dyDescent="0.25">
      <c r="A549" s="24" t="s">
        <v>17</v>
      </c>
      <c r="B549" s="25">
        <v>19</v>
      </c>
      <c r="C549" s="27">
        <v>7</v>
      </c>
      <c r="D549" s="30" t="s">
        <v>85</v>
      </c>
      <c r="E549" s="30" t="s">
        <v>226</v>
      </c>
      <c r="F549" s="28">
        <v>240</v>
      </c>
      <c r="G549" s="253">
        <f>SUM(G550:G551)</f>
        <v>2638.4</v>
      </c>
    </row>
    <row r="550" spans="1:7" s="29" customFormat="1" ht="30" x14ac:dyDescent="0.25">
      <c r="A550" s="24" t="s">
        <v>18</v>
      </c>
      <c r="B550" s="25">
        <v>19</v>
      </c>
      <c r="C550" s="27">
        <v>7</v>
      </c>
      <c r="D550" s="30" t="s">
        <v>85</v>
      </c>
      <c r="E550" s="30" t="s">
        <v>226</v>
      </c>
      <c r="F550" s="28">
        <v>242</v>
      </c>
      <c r="G550" s="253">
        <v>594.20000000000005</v>
      </c>
    </row>
    <row r="551" spans="1:7" s="29" customFormat="1" ht="15.75" x14ac:dyDescent="0.25">
      <c r="A551" s="24" t="s">
        <v>19</v>
      </c>
      <c r="B551" s="25">
        <v>19</v>
      </c>
      <c r="C551" s="27">
        <v>7</v>
      </c>
      <c r="D551" s="30" t="s">
        <v>85</v>
      </c>
      <c r="E551" s="30" t="s">
        <v>226</v>
      </c>
      <c r="F551" s="28">
        <v>244</v>
      </c>
      <c r="G551" s="253">
        <v>2044.2</v>
      </c>
    </row>
    <row r="552" spans="1:7" s="29" customFormat="1" ht="15.75" x14ac:dyDescent="0.25">
      <c r="A552" s="24" t="s">
        <v>27</v>
      </c>
      <c r="B552" s="25">
        <v>19</v>
      </c>
      <c r="C552" s="27">
        <v>7</v>
      </c>
      <c r="D552" s="30" t="s">
        <v>85</v>
      </c>
      <c r="E552" s="30" t="s">
        <v>226</v>
      </c>
      <c r="F552" s="28">
        <v>850</v>
      </c>
      <c r="G552" s="253">
        <f>SUM(G553:G554)</f>
        <v>551.5</v>
      </c>
    </row>
    <row r="553" spans="1:7" s="29" customFormat="1" ht="15.75" x14ac:dyDescent="0.25">
      <c r="A553" s="24" t="s">
        <v>185</v>
      </c>
      <c r="B553" s="25">
        <v>19</v>
      </c>
      <c r="C553" s="27">
        <v>7</v>
      </c>
      <c r="D553" s="30" t="s">
        <v>85</v>
      </c>
      <c r="E553" s="30" t="s">
        <v>226</v>
      </c>
      <c r="F553" s="28">
        <v>851</v>
      </c>
      <c r="G553" s="253">
        <v>219</v>
      </c>
    </row>
    <row r="554" spans="1:7" s="29" customFormat="1" ht="15.75" x14ac:dyDescent="0.25">
      <c r="A554" s="24" t="s">
        <v>29</v>
      </c>
      <c r="B554" s="25">
        <v>19</v>
      </c>
      <c r="C554" s="27">
        <v>7</v>
      </c>
      <c r="D554" s="30" t="s">
        <v>85</v>
      </c>
      <c r="E554" s="30" t="s">
        <v>226</v>
      </c>
      <c r="F554" s="28">
        <v>852</v>
      </c>
      <c r="G554" s="253">
        <v>332.5</v>
      </c>
    </row>
    <row r="555" spans="1:7" s="29" customFormat="1" ht="15.75" x14ac:dyDescent="0.25">
      <c r="A555" s="226" t="s">
        <v>437</v>
      </c>
      <c r="B555" s="25">
        <v>19</v>
      </c>
      <c r="C555" s="27">
        <v>7</v>
      </c>
      <c r="D555" s="30" t="s">
        <v>85</v>
      </c>
      <c r="E555" s="225" t="s">
        <v>153</v>
      </c>
      <c r="F555" s="229"/>
      <c r="G555" s="253">
        <f>SUM(G556)</f>
        <v>65</v>
      </c>
    </row>
    <row r="556" spans="1:7" s="29" customFormat="1" ht="30" x14ac:dyDescent="0.25">
      <c r="A556" s="24" t="s">
        <v>455</v>
      </c>
      <c r="B556" s="25">
        <v>19</v>
      </c>
      <c r="C556" s="27">
        <v>7</v>
      </c>
      <c r="D556" s="30" t="s">
        <v>85</v>
      </c>
      <c r="E556" s="30" t="s">
        <v>155</v>
      </c>
      <c r="F556" s="228"/>
      <c r="G556" s="253">
        <f>SUM(G557)</f>
        <v>65</v>
      </c>
    </row>
    <row r="557" spans="1:7" s="29" customFormat="1" ht="30" customHeight="1" x14ac:dyDescent="0.25">
      <c r="A557" s="95" t="s">
        <v>454</v>
      </c>
      <c r="B557" s="25">
        <v>19</v>
      </c>
      <c r="C557" s="27">
        <v>7</v>
      </c>
      <c r="D557" s="30" t="s">
        <v>85</v>
      </c>
      <c r="E557" s="30" t="s">
        <v>432</v>
      </c>
      <c r="F557" s="228"/>
      <c r="G557" s="253">
        <f>SUM(G558)</f>
        <v>65</v>
      </c>
    </row>
    <row r="558" spans="1:7" s="29" customFormat="1" ht="15.75" x14ac:dyDescent="0.25">
      <c r="A558" s="24" t="s">
        <v>47</v>
      </c>
      <c r="B558" s="25">
        <v>19</v>
      </c>
      <c r="C558" s="27">
        <v>7</v>
      </c>
      <c r="D558" s="30" t="s">
        <v>85</v>
      </c>
      <c r="E558" s="30" t="s">
        <v>432</v>
      </c>
      <c r="F558" s="28">
        <v>240</v>
      </c>
      <c r="G558" s="253">
        <f>SUM(G559:G559)</f>
        <v>65</v>
      </c>
    </row>
    <row r="559" spans="1:7" s="29" customFormat="1" ht="15.75" x14ac:dyDescent="0.25">
      <c r="A559" s="94" t="s">
        <v>19</v>
      </c>
      <c r="B559" s="25">
        <v>19</v>
      </c>
      <c r="C559" s="27">
        <v>7</v>
      </c>
      <c r="D559" s="30" t="s">
        <v>85</v>
      </c>
      <c r="E559" s="30" t="s">
        <v>432</v>
      </c>
      <c r="F559" s="28">
        <v>244</v>
      </c>
      <c r="G559" s="253">
        <v>65</v>
      </c>
    </row>
    <row r="560" spans="1:7" s="32" customFormat="1" ht="15" x14ac:dyDescent="0.25">
      <c r="A560" s="24" t="s">
        <v>50</v>
      </c>
      <c r="B560" s="25">
        <v>19</v>
      </c>
      <c r="C560" s="27">
        <v>7</v>
      </c>
      <c r="D560" s="27">
        <v>9</v>
      </c>
      <c r="E560" s="30" t="s">
        <v>51</v>
      </c>
      <c r="F560" s="30"/>
      <c r="G560" s="253">
        <f>SUM(G581+G574+G561)</f>
        <v>9962.5</v>
      </c>
    </row>
    <row r="561" spans="1:7" s="32" customFormat="1" ht="30" x14ac:dyDescent="0.25">
      <c r="A561" s="24" t="s">
        <v>477</v>
      </c>
      <c r="B561" s="25">
        <v>19</v>
      </c>
      <c r="C561" s="27">
        <v>7</v>
      </c>
      <c r="D561" s="30" t="s">
        <v>85</v>
      </c>
      <c r="E561" s="30" t="s">
        <v>227</v>
      </c>
      <c r="F561" s="30"/>
      <c r="G561" s="253">
        <f>SUM(G562)</f>
        <v>6312.4</v>
      </c>
    </row>
    <row r="562" spans="1:7" s="32" customFormat="1" ht="15" x14ac:dyDescent="0.25">
      <c r="A562" s="24" t="s">
        <v>135</v>
      </c>
      <c r="B562" s="25">
        <v>19</v>
      </c>
      <c r="C562" s="27">
        <v>7</v>
      </c>
      <c r="D562" s="30" t="s">
        <v>85</v>
      </c>
      <c r="E562" s="30" t="s">
        <v>227</v>
      </c>
      <c r="F562" s="30"/>
      <c r="G562" s="253">
        <f>SUM(G563+G566)</f>
        <v>6312.4</v>
      </c>
    </row>
    <row r="563" spans="1:7" s="32" customFormat="1" ht="15" x14ac:dyDescent="0.25">
      <c r="A563" s="24" t="s">
        <v>17</v>
      </c>
      <c r="B563" s="25">
        <v>19</v>
      </c>
      <c r="C563" s="27">
        <v>7</v>
      </c>
      <c r="D563" s="30" t="s">
        <v>85</v>
      </c>
      <c r="E563" s="30" t="s">
        <v>227</v>
      </c>
      <c r="F563" s="28">
        <v>240</v>
      </c>
      <c r="G563" s="253">
        <f>SUM(G564)</f>
        <v>4457.3999999999996</v>
      </c>
    </row>
    <row r="564" spans="1:7" s="32" customFormat="1" ht="15" x14ac:dyDescent="0.25">
      <c r="A564" s="24" t="s">
        <v>19</v>
      </c>
      <c r="B564" s="25">
        <v>19</v>
      </c>
      <c r="C564" s="27">
        <v>7</v>
      </c>
      <c r="D564" s="30" t="s">
        <v>85</v>
      </c>
      <c r="E564" s="30" t="s">
        <v>227</v>
      </c>
      <c r="F564" s="28">
        <v>244</v>
      </c>
      <c r="G564" s="253">
        <v>4457.3999999999996</v>
      </c>
    </row>
    <row r="565" spans="1:7" s="32" customFormat="1" ht="15" x14ac:dyDescent="0.25">
      <c r="A565" s="24" t="s">
        <v>126</v>
      </c>
      <c r="B565" s="25">
        <v>19</v>
      </c>
      <c r="C565" s="27">
        <v>7</v>
      </c>
      <c r="D565" s="30" t="s">
        <v>85</v>
      </c>
      <c r="E565" s="30" t="s">
        <v>227</v>
      </c>
      <c r="F565" s="28"/>
      <c r="G565" s="253">
        <f>SUM(G566)</f>
        <v>1855</v>
      </c>
    </row>
    <row r="566" spans="1:7" s="32" customFormat="1" ht="15" x14ac:dyDescent="0.25">
      <c r="A566" s="24" t="s">
        <v>129</v>
      </c>
      <c r="B566" s="25">
        <v>19</v>
      </c>
      <c r="C566" s="27">
        <v>7</v>
      </c>
      <c r="D566" s="30" t="s">
        <v>85</v>
      </c>
      <c r="E566" s="30" t="s">
        <v>227</v>
      </c>
      <c r="F566" s="30" t="s">
        <v>130</v>
      </c>
      <c r="G566" s="253">
        <v>1855</v>
      </c>
    </row>
    <row r="567" spans="1:7" s="32" customFormat="1" ht="29.25" customHeight="1" x14ac:dyDescent="0.25">
      <c r="A567" s="24" t="s">
        <v>515</v>
      </c>
      <c r="B567" s="25">
        <v>19</v>
      </c>
      <c r="C567" s="27">
        <v>7</v>
      </c>
      <c r="D567" s="30" t="s">
        <v>85</v>
      </c>
      <c r="E567" s="30" t="s">
        <v>514</v>
      </c>
      <c r="F567" s="30"/>
      <c r="G567" s="253">
        <f>SUM(G568+G569+G572)</f>
        <v>153.30000000000001</v>
      </c>
    </row>
    <row r="568" spans="1:7" s="32" customFormat="1" ht="20.25" customHeight="1" x14ac:dyDescent="0.25">
      <c r="A568" s="425" t="s">
        <v>23</v>
      </c>
      <c r="B568" s="25">
        <v>19</v>
      </c>
      <c r="C568" s="27">
        <v>7</v>
      </c>
      <c r="D568" s="30" t="s">
        <v>85</v>
      </c>
      <c r="E568" s="30" t="s">
        <v>514</v>
      </c>
      <c r="F568" s="28">
        <v>112</v>
      </c>
      <c r="G568" s="253">
        <v>42.3</v>
      </c>
    </row>
    <row r="569" spans="1:7" s="32" customFormat="1" ht="21" customHeight="1" x14ac:dyDescent="0.25">
      <c r="A569" s="24" t="s">
        <v>17</v>
      </c>
      <c r="B569" s="25">
        <v>19</v>
      </c>
      <c r="C569" s="27">
        <v>7</v>
      </c>
      <c r="D569" s="30" t="s">
        <v>85</v>
      </c>
      <c r="E569" s="30" t="s">
        <v>514</v>
      </c>
      <c r="F569" s="30" t="s">
        <v>1341</v>
      </c>
      <c r="G569" s="253">
        <f>SUM(G570:G571)</f>
        <v>78.7</v>
      </c>
    </row>
    <row r="570" spans="1:7" s="32" customFormat="1" ht="29.25" customHeight="1" x14ac:dyDescent="0.25">
      <c r="A570" s="24" t="s">
        <v>18</v>
      </c>
      <c r="B570" s="25">
        <v>19</v>
      </c>
      <c r="C570" s="27">
        <v>7</v>
      </c>
      <c r="D570" s="30" t="s">
        <v>85</v>
      </c>
      <c r="E570" s="30" t="s">
        <v>514</v>
      </c>
      <c r="F570" s="30" t="s">
        <v>1348</v>
      </c>
      <c r="G570" s="253">
        <v>15.7</v>
      </c>
    </row>
    <row r="571" spans="1:7" s="32" customFormat="1" ht="21" customHeight="1" x14ac:dyDescent="0.25">
      <c r="A571" s="24" t="s">
        <v>19</v>
      </c>
      <c r="B571" s="25">
        <v>19</v>
      </c>
      <c r="C571" s="27">
        <v>7</v>
      </c>
      <c r="D571" s="30" t="s">
        <v>85</v>
      </c>
      <c r="E571" s="30" t="s">
        <v>514</v>
      </c>
      <c r="F571" s="30" t="s">
        <v>430</v>
      </c>
      <c r="G571" s="253">
        <v>63</v>
      </c>
    </row>
    <row r="572" spans="1:7" s="32" customFormat="1" ht="15" x14ac:dyDescent="0.25">
      <c r="A572" s="24" t="s">
        <v>126</v>
      </c>
      <c r="B572" s="25">
        <v>19</v>
      </c>
      <c r="C572" s="27">
        <v>7</v>
      </c>
      <c r="D572" s="30" t="s">
        <v>85</v>
      </c>
      <c r="E572" s="30" t="s">
        <v>514</v>
      </c>
      <c r="F572" s="30"/>
      <c r="G572" s="253">
        <f>G573</f>
        <v>32.299999999999997</v>
      </c>
    </row>
    <row r="573" spans="1:7" s="32" customFormat="1" ht="15" x14ac:dyDescent="0.25">
      <c r="A573" s="24" t="s">
        <v>129</v>
      </c>
      <c r="B573" s="25">
        <v>19</v>
      </c>
      <c r="C573" s="27">
        <v>7</v>
      </c>
      <c r="D573" s="30" t="s">
        <v>85</v>
      </c>
      <c r="E573" s="30" t="s">
        <v>514</v>
      </c>
      <c r="F573" s="30" t="s">
        <v>130</v>
      </c>
      <c r="G573" s="253">
        <v>32.299999999999997</v>
      </c>
    </row>
    <row r="574" spans="1:7" s="32" customFormat="1" ht="16.5" customHeight="1" x14ac:dyDescent="0.25">
      <c r="A574" s="24" t="s">
        <v>221</v>
      </c>
      <c r="B574" s="25">
        <v>19</v>
      </c>
      <c r="C574" s="27">
        <v>7</v>
      </c>
      <c r="D574" s="27">
        <v>9</v>
      </c>
      <c r="E574" s="30" t="s">
        <v>222</v>
      </c>
      <c r="F574" s="30"/>
      <c r="G574" s="253">
        <f>G575</f>
        <v>825.1</v>
      </c>
    </row>
    <row r="575" spans="1:7" s="32" customFormat="1" ht="15" x14ac:dyDescent="0.25">
      <c r="A575" s="24" t="s">
        <v>135</v>
      </c>
      <c r="B575" s="25">
        <v>19</v>
      </c>
      <c r="C575" s="27">
        <v>7</v>
      </c>
      <c r="D575" s="30" t="s">
        <v>85</v>
      </c>
      <c r="E575" s="30" t="s">
        <v>222</v>
      </c>
      <c r="F575" s="30"/>
      <c r="G575" s="253">
        <f>G576+G579</f>
        <v>825.1</v>
      </c>
    </row>
    <row r="576" spans="1:7" s="32" customFormat="1" ht="15" x14ac:dyDescent="0.25">
      <c r="A576" s="24" t="s">
        <v>17</v>
      </c>
      <c r="B576" s="25">
        <v>19</v>
      </c>
      <c r="C576" s="27">
        <v>7</v>
      </c>
      <c r="D576" s="30" t="s">
        <v>85</v>
      </c>
      <c r="E576" s="30" t="s">
        <v>222</v>
      </c>
      <c r="F576" s="28">
        <v>240</v>
      </c>
      <c r="G576" s="253">
        <f>SUM(G577:G578)</f>
        <v>612.6</v>
      </c>
    </row>
    <row r="577" spans="1:7" s="32" customFormat="1" ht="30" x14ac:dyDescent="0.25">
      <c r="A577" s="24" t="s">
        <v>18</v>
      </c>
      <c r="B577" s="25">
        <v>19</v>
      </c>
      <c r="C577" s="27">
        <v>7</v>
      </c>
      <c r="D577" s="30" t="s">
        <v>85</v>
      </c>
      <c r="E577" s="30" t="s">
        <v>222</v>
      </c>
      <c r="F577" s="28">
        <v>242</v>
      </c>
      <c r="G577" s="253">
        <v>604.6</v>
      </c>
    </row>
    <row r="578" spans="1:7" s="32" customFormat="1" ht="15" x14ac:dyDescent="0.25">
      <c r="A578" s="24" t="s">
        <v>19</v>
      </c>
      <c r="B578" s="25">
        <v>19</v>
      </c>
      <c r="C578" s="27">
        <v>7</v>
      </c>
      <c r="D578" s="30" t="s">
        <v>85</v>
      </c>
      <c r="E578" s="30" t="s">
        <v>222</v>
      </c>
      <c r="F578" s="28">
        <v>244</v>
      </c>
      <c r="G578" s="253">
        <v>8</v>
      </c>
    </row>
    <row r="579" spans="1:7" s="32" customFormat="1" ht="15" x14ac:dyDescent="0.25">
      <c r="A579" s="24" t="s">
        <v>126</v>
      </c>
      <c r="B579" s="25">
        <v>19</v>
      </c>
      <c r="C579" s="27">
        <v>7</v>
      </c>
      <c r="D579" s="30" t="s">
        <v>85</v>
      </c>
      <c r="E579" s="30" t="s">
        <v>222</v>
      </c>
      <c r="F579" s="28"/>
      <c r="G579" s="253">
        <f>SUM(G580)</f>
        <v>212.5</v>
      </c>
    </row>
    <row r="580" spans="1:7" s="32" customFormat="1" ht="15" x14ac:dyDescent="0.25">
      <c r="A580" s="24" t="s">
        <v>129</v>
      </c>
      <c r="B580" s="25">
        <v>19</v>
      </c>
      <c r="C580" s="27">
        <v>7</v>
      </c>
      <c r="D580" s="30" t="s">
        <v>85</v>
      </c>
      <c r="E580" s="30" t="s">
        <v>222</v>
      </c>
      <c r="F580" s="30" t="s">
        <v>130</v>
      </c>
      <c r="G580" s="253">
        <v>212.5</v>
      </c>
    </row>
    <row r="581" spans="1:7" s="32" customFormat="1" ht="30" x14ac:dyDescent="0.25">
      <c r="A581" s="24" t="s">
        <v>228</v>
      </c>
      <c r="B581" s="25">
        <v>19</v>
      </c>
      <c r="C581" s="27">
        <v>7</v>
      </c>
      <c r="D581" s="27">
        <v>9</v>
      </c>
      <c r="E581" s="30" t="s">
        <v>229</v>
      </c>
      <c r="F581" s="30"/>
      <c r="G581" s="253">
        <f>SUM(G582+G586)</f>
        <v>2825</v>
      </c>
    </row>
    <row r="582" spans="1:7" s="32" customFormat="1" ht="15" x14ac:dyDescent="0.25">
      <c r="A582" s="24" t="s">
        <v>135</v>
      </c>
      <c r="B582" s="25">
        <v>19</v>
      </c>
      <c r="C582" s="27">
        <v>7</v>
      </c>
      <c r="D582" s="30" t="s">
        <v>85</v>
      </c>
      <c r="E582" s="30" t="s">
        <v>229</v>
      </c>
      <c r="F582" s="30"/>
      <c r="G582" s="253">
        <f>G583</f>
        <v>1656.1</v>
      </c>
    </row>
    <row r="583" spans="1:7" s="32" customFormat="1" ht="15" x14ac:dyDescent="0.25">
      <c r="A583" s="24" t="s">
        <v>17</v>
      </c>
      <c r="B583" s="25">
        <v>19</v>
      </c>
      <c r="C583" s="27">
        <v>7</v>
      </c>
      <c r="D583" s="30" t="s">
        <v>85</v>
      </c>
      <c r="E583" s="30" t="s">
        <v>229</v>
      </c>
      <c r="F583" s="28">
        <v>240</v>
      </c>
      <c r="G583" s="253">
        <f>SUM(G584:G585)</f>
        <v>1656.1</v>
      </c>
    </row>
    <row r="584" spans="1:7" s="32" customFormat="1" ht="30" x14ac:dyDescent="0.25">
      <c r="A584" s="24" t="s">
        <v>18</v>
      </c>
      <c r="B584" s="25">
        <v>19</v>
      </c>
      <c r="C584" s="27">
        <v>7</v>
      </c>
      <c r="D584" s="30" t="s">
        <v>85</v>
      </c>
      <c r="E584" s="30" t="s">
        <v>229</v>
      </c>
      <c r="F584" s="28">
        <v>242</v>
      </c>
      <c r="G584" s="253">
        <v>1027</v>
      </c>
    </row>
    <row r="585" spans="1:7" s="32" customFormat="1" ht="15" x14ac:dyDescent="0.25">
      <c r="A585" s="24" t="s">
        <v>19</v>
      </c>
      <c r="B585" s="25">
        <v>19</v>
      </c>
      <c r="C585" s="27">
        <v>7</v>
      </c>
      <c r="D585" s="30" t="s">
        <v>85</v>
      </c>
      <c r="E585" s="30" t="s">
        <v>229</v>
      </c>
      <c r="F585" s="28">
        <v>244</v>
      </c>
      <c r="G585" s="253">
        <v>629.1</v>
      </c>
    </row>
    <row r="586" spans="1:7" s="32" customFormat="1" ht="15" x14ac:dyDescent="0.25">
      <c r="A586" s="24" t="s">
        <v>126</v>
      </c>
      <c r="B586" s="25">
        <v>19</v>
      </c>
      <c r="C586" s="27">
        <v>7</v>
      </c>
      <c r="D586" s="30" t="s">
        <v>85</v>
      </c>
      <c r="E586" s="30" t="s">
        <v>229</v>
      </c>
      <c r="F586" s="28"/>
      <c r="G586" s="253">
        <f>SUM(G587)</f>
        <v>1168.9000000000001</v>
      </c>
    </row>
    <row r="587" spans="1:7" s="32" customFormat="1" ht="15" x14ac:dyDescent="0.25">
      <c r="A587" s="24" t="s">
        <v>117</v>
      </c>
      <c r="B587" s="25">
        <v>19</v>
      </c>
      <c r="C587" s="27">
        <v>7</v>
      </c>
      <c r="D587" s="30" t="s">
        <v>85</v>
      </c>
      <c r="E587" s="30" t="s">
        <v>229</v>
      </c>
      <c r="F587" s="30" t="s">
        <v>130</v>
      </c>
      <c r="G587" s="253">
        <v>1168.9000000000001</v>
      </c>
    </row>
    <row r="588" spans="1:7" s="32" customFormat="1" ht="15" x14ac:dyDescent="0.25">
      <c r="A588" s="44" t="s">
        <v>68</v>
      </c>
      <c r="B588" s="25">
        <v>19</v>
      </c>
      <c r="C588" s="27">
        <v>7</v>
      </c>
      <c r="D588" s="27">
        <v>9</v>
      </c>
      <c r="E588" s="30" t="s">
        <v>69</v>
      </c>
      <c r="F588" s="28"/>
      <c r="G588" s="253">
        <f>SUM(G589+G595+G604+G614+G610)</f>
        <v>11007.099999999999</v>
      </c>
    </row>
    <row r="589" spans="1:7" s="32" customFormat="1" ht="45" x14ac:dyDescent="0.25">
      <c r="A589" s="24" t="s">
        <v>230</v>
      </c>
      <c r="B589" s="25">
        <v>19</v>
      </c>
      <c r="C589" s="27">
        <v>7</v>
      </c>
      <c r="D589" s="27">
        <v>9</v>
      </c>
      <c r="E589" s="30" t="s">
        <v>231</v>
      </c>
      <c r="F589" s="28"/>
      <c r="G589" s="253">
        <f>SUM(G593+G590)</f>
        <v>4402.8999999999996</v>
      </c>
    </row>
    <row r="590" spans="1:7" s="32" customFormat="1" ht="15" x14ac:dyDescent="0.25">
      <c r="A590" s="24" t="s">
        <v>135</v>
      </c>
      <c r="B590" s="25">
        <v>19</v>
      </c>
      <c r="C590" s="27">
        <v>7</v>
      </c>
      <c r="D590" s="30" t="s">
        <v>85</v>
      </c>
      <c r="E590" s="30" t="s">
        <v>231</v>
      </c>
      <c r="F590" s="28"/>
      <c r="G590" s="253">
        <f>G591</f>
        <v>3684.2</v>
      </c>
    </row>
    <row r="591" spans="1:7" s="32" customFormat="1" ht="15" x14ac:dyDescent="0.25">
      <c r="A591" s="24" t="s">
        <v>17</v>
      </c>
      <c r="B591" s="25">
        <v>19</v>
      </c>
      <c r="C591" s="27">
        <v>7</v>
      </c>
      <c r="D591" s="30" t="s">
        <v>85</v>
      </c>
      <c r="E591" s="30" t="s">
        <v>231</v>
      </c>
      <c r="F591" s="28">
        <v>240</v>
      </c>
      <c r="G591" s="253">
        <f>SUM(G592)</f>
        <v>3684.2</v>
      </c>
    </row>
    <row r="592" spans="1:7" s="32" customFormat="1" ht="15" x14ac:dyDescent="0.25">
      <c r="A592" s="24" t="s">
        <v>19</v>
      </c>
      <c r="B592" s="25">
        <v>19</v>
      </c>
      <c r="C592" s="27">
        <v>7</v>
      </c>
      <c r="D592" s="30" t="s">
        <v>85</v>
      </c>
      <c r="E592" s="30" t="s">
        <v>231</v>
      </c>
      <c r="F592" s="28">
        <v>244</v>
      </c>
      <c r="G592" s="253">
        <v>3684.2</v>
      </c>
    </row>
    <row r="593" spans="1:7" s="32" customFormat="1" ht="15" x14ac:dyDescent="0.25">
      <c r="A593" s="24" t="s">
        <v>126</v>
      </c>
      <c r="B593" s="25">
        <v>19</v>
      </c>
      <c r="C593" s="27">
        <v>7</v>
      </c>
      <c r="D593" s="30" t="s">
        <v>85</v>
      </c>
      <c r="E593" s="30" t="s">
        <v>231</v>
      </c>
      <c r="F593" s="28"/>
      <c r="G593" s="253">
        <f>SUM(G594)</f>
        <v>718.7</v>
      </c>
    </row>
    <row r="594" spans="1:7" s="32" customFormat="1" ht="15" x14ac:dyDescent="0.25">
      <c r="A594" s="24" t="s">
        <v>129</v>
      </c>
      <c r="B594" s="25">
        <v>19</v>
      </c>
      <c r="C594" s="27">
        <v>7</v>
      </c>
      <c r="D594" s="30" t="s">
        <v>85</v>
      </c>
      <c r="E594" s="30" t="s">
        <v>231</v>
      </c>
      <c r="F594" s="28">
        <v>612</v>
      </c>
      <c r="G594" s="253">
        <v>718.7</v>
      </c>
    </row>
    <row r="595" spans="1:7" s="32" customFormat="1" ht="15" x14ac:dyDescent="0.25">
      <c r="A595" s="24" t="s">
        <v>232</v>
      </c>
      <c r="B595" s="25">
        <v>19</v>
      </c>
      <c r="C595" s="27">
        <v>7</v>
      </c>
      <c r="D595" s="27">
        <v>9</v>
      </c>
      <c r="E595" s="30" t="s">
        <v>233</v>
      </c>
      <c r="F595" s="28"/>
      <c r="G595" s="253">
        <f>SUM(G596+G598+G602)</f>
        <v>1645</v>
      </c>
    </row>
    <row r="596" spans="1:7" s="32" customFormat="1" ht="15" x14ac:dyDescent="0.25">
      <c r="A596" s="91" t="s">
        <v>184</v>
      </c>
      <c r="B596" s="25">
        <v>19</v>
      </c>
      <c r="C596" s="27">
        <v>7</v>
      </c>
      <c r="D596" s="30" t="s">
        <v>85</v>
      </c>
      <c r="E596" s="30" t="s">
        <v>233</v>
      </c>
      <c r="F596" s="28">
        <v>110</v>
      </c>
      <c r="G596" s="253">
        <f>SUM(G597)</f>
        <v>8</v>
      </c>
    </row>
    <row r="597" spans="1:7" s="32" customFormat="1" ht="15" x14ac:dyDescent="0.25">
      <c r="A597" s="93" t="s">
        <v>23</v>
      </c>
      <c r="B597" s="25">
        <v>19</v>
      </c>
      <c r="C597" s="27">
        <v>7</v>
      </c>
      <c r="D597" s="30" t="s">
        <v>85</v>
      </c>
      <c r="E597" s="30" t="s">
        <v>233</v>
      </c>
      <c r="F597" s="28">
        <v>112</v>
      </c>
      <c r="G597" s="253">
        <v>8</v>
      </c>
    </row>
    <row r="598" spans="1:7" s="32" customFormat="1" ht="15" x14ac:dyDescent="0.25">
      <c r="A598" s="24" t="s">
        <v>17</v>
      </c>
      <c r="B598" s="25">
        <v>19</v>
      </c>
      <c r="C598" s="27">
        <v>7</v>
      </c>
      <c r="D598" s="30" t="s">
        <v>85</v>
      </c>
      <c r="E598" s="30" t="s">
        <v>233</v>
      </c>
      <c r="F598" s="28"/>
      <c r="G598" s="253">
        <f>G599</f>
        <v>1250</v>
      </c>
    </row>
    <row r="599" spans="1:7" s="32" customFormat="1" ht="15" x14ac:dyDescent="0.25">
      <c r="A599" s="24" t="s">
        <v>17</v>
      </c>
      <c r="B599" s="25">
        <v>19</v>
      </c>
      <c r="C599" s="27">
        <v>7</v>
      </c>
      <c r="D599" s="30" t="s">
        <v>85</v>
      </c>
      <c r="E599" s="30" t="s">
        <v>233</v>
      </c>
      <c r="F599" s="28">
        <v>240</v>
      </c>
      <c r="G599" s="253">
        <f>SUM(G600:G601)</f>
        <v>1250</v>
      </c>
    </row>
    <row r="600" spans="1:7" s="32" customFormat="1" ht="30" x14ac:dyDescent="0.25">
      <c r="A600" s="24" t="s">
        <v>18</v>
      </c>
      <c r="B600" s="25">
        <v>19</v>
      </c>
      <c r="C600" s="27">
        <v>7</v>
      </c>
      <c r="D600" s="30" t="s">
        <v>85</v>
      </c>
      <c r="E600" s="30" t="s">
        <v>233</v>
      </c>
      <c r="F600" s="28">
        <v>242</v>
      </c>
      <c r="G600" s="253">
        <v>60</v>
      </c>
    </row>
    <row r="601" spans="1:7" s="32" customFormat="1" ht="15" x14ac:dyDescent="0.25">
      <c r="A601" s="24" t="s">
        <v>19</v>
      </c>
      <c r="B601" s="25">
        <v>19</v>
      </c>
      <c r="C601" s="27">
        <v>7</v>
      </c>
      <c r="D601" s="30" t="s">
        <v>85</v>
      </c>
      <c r="E601" s="30" t="s">
        <v>233</v>
      </c>
      <c r="F601" s="28">
        <v>244</v>
      </c>
      <c r="G601" s="253">
        <v>1190</v>
      </c>
    </row>
    <row r="602" spans="1:7" s="32" customFormat="1" ht="15" x14ac:dyDescent="0.25">
      <c r="A602" s="24" t="s">
        <v>126</v>
      </c>
      <c r="B602" s="25">
        <v>19</v>
      </c>
      <c r="C602" s="27">
        <v>7</v>
      </c>
      <c r="D602" s="30" t="s">
        <v>85</v>
      </c>
      <c r="E602" s="30" t="s">
        <v>233</v>
      </c>
      <c r="F602" s="28"/>
      <c r="G602" s="253">
        <f>SUM(G603)</f>
        <v>387</v>
      </c>
    </row>
    <row r="603" spans="1:7" s="32" customFormat="1" ht="15" x14ac:dyDescent="0.25">
      <c r="A603" s="24" t="s">
        <v>129</v>
      </c>
      <c r="B603" s="25">
        <v>19</v>
      </c>
      <c r="C603" s="27">
        <v>7</v>
      </c>
      <c r="D603" s="30" t="s">
        <v>85</v>
      </c>
      <c r="E603" s="30" t="s">
        <v>233</v>
      </c>
      <c r="F603" s="28">
        <v>612</v>
      </c>
      <c r="G603" s="253">
        <v>387</v>
      </c>
    </row>
    <row r="604" spans="1:7" s="32" customFormat="1" ht="45" x14ac:dyDescent="0.25">
      <c r="A604" s="24" t="s">
        <v>234</v>
      </c>
      <c r="B604" s="25">
        <v>19</v>
      </c>
      <c r="C604" s="27">
        <v>7</v>
      </c>
      <c r="D604" s="27">
        <v>9</v>
      </c>
      <c r="E604" s="30" t="s">
        <v>235</v>
      </c>
      <c r="F604" s="28"/>
      <c r="G604" s="253">
        <f>G605</f>
        <v>3129.9</v>
      </c>
    </row>
    <row r="605" spans="1:7" s="32" customFormat="1" ht="15" x14ac:dyDescent="0.25">
      <c r="A605" s="24" t="s">
        <v>135</v>
      </c>
      <c r="B605" s="25">
        <v>19</v>
      </c>
      <c r="C605" s="27">
        <v>7</v>
      </c>
      <c r="D605" s="30" t="s">
        <v>85</v>
      </c>
      <c r="E605" s="30" t="s">
        <v>235</v>
      </c>
      <c r="F605" s="28"/>
      <c r="G605" s="253">
        <f>G606+G608</f>
        <v>3129.9</v>
      </c>
    </row>
    <row r="606" spans="1:7" s="32" customFormat="1" ht="15" x14ac:dyDescent="0.25">
      <c r="A606" s="24" t="s">
        <v>17</v>
      </c>
      <c r="B606" s="25">
        <v>19</v>
      </c>
      <c r="C606" s="27">
        <v>7</v>
      </c>
      <c r="D606" s="30" t="s">
        <v>85</v>
      </c>
      <c r="E606" s="30" t="s">
        <v>235</v>
      </c>
      <c r="F606" s="28">
        <v>240</v>
      </c>
      <c r="G606" s="253">
        <f>SUM(G607)</f>
        <v>2893.9</v>
      </c>
    </row>
    <row r="607" spans="1:7" s="32" customFormat="1" ht="15" x14ac:dyDescent="0.25">
      <c r="A607" s="24" t="s">
        <v>19</v>
      </c>
      <c r="B607" s="25">
        <v>19</v>
      </c>
      <c r="C607" s="27">
        <v>7</v>
      </c>
      <c r="D607" s="30" t="s">
        <v>85</v>
      </c>
      <c r="E607" s="30" t="s">
        <v>235</v>
      </c>
      <c r="F607" s="28">
        <v>244</v>
      </c>
      <c r="G607" s="253">
        <v>2893.9</v>
      </c>
    </row>
    <row r="608" spans="1:7" s="32" customFormat="1" ht="15" x14ac:dyDescent="0.25">
      <c r="A608" s="24" t="s">
        <v>126</v>
      </c>
      <c r="B608" s="25">
        <v>19</v>
      </c>
      <c r="C608" s="27">
        <v>7</v>
      </c>
      <c r="D608" s="30" t="s">
        <v>85</v>
      </c>
      <c r="E608" s="30" t="s">
        <v>235</v>
      </c>
      <c r="F608" s="28"/>
      <c r="G608" s="253">
        <f>SUM(G609)</f>
        <v>236</v>
      </c>
    </row>
    <row r="609" spans="1:7" s="32" customFormat="1" ht="15" x14ac:dyDescent="0.25">
      <c r="A609" s="24" t="s">
        <v>129</v>
      </c>
      <c r="B609" s="25">
        <v>19</v>
      </c>
      <c r="C609" s="27">
        <v>7</v>
      </c>
      <c r="D609" s="30" t="s">
        <v>85</v>
      </c>
      <c r="E609" s="30" t="s">
        <v>235</v>
      </c>
      <c r="F609" s="28">
        <v>612</v>
      </c>
      <c r="G609" s="253">
        <v>236</v>
      </c>
    </row>
    <row r="610" spans="1:7" s="32" customFormat="1" ht="45" x14ac:dyDescent="0.25">
      <c r="A610" s="41" t="s">
        <v>72</v>
      </c>
      <c r="B610" s="25">
        <v>19</v>
      </c>
      <c r="C610" s="27">
        <v>7</v>
      </c>
      <c r="D610" s="27">
        <v>9</v>
      </c>
      <c r="E610" s="30" t="s">
        <v>73</v>
      </c>
      <c r="F610" s="43"/>
      <c r="G610" s="253">
        <f>SUM(G611)</f>
        <v>57</v>
      </c>
    </row>
    <row r="611" spans="1:7" s="32" customFormat="1" ht="15" x14ac:dyDescent="0.25">
      <c r="A611" s="24" t="s">
        <v>135</v>
      </c>
      <c r="B611" s="25">
        <v>19</v>
      </c>
      <c r="C611" s="27">
        <v>7</v>
      </c>
      <c r="D611" s="30" t="s">
        <v>85</v>
      </c>
      <c r="E611" s="30" t="s">
        <v>73</v>
      </c>
      <c r="F611" s="43"/>
      <c r="G611" s="253">
        <f>SUM(G612)</f>
        <v>57</v>
      </c>
    </row>
    <row r="612" spans="1:7" s="32" customFormat="1" ht="15" x14ac:dyDescent="0.25">
      <c r="A612" s="24" t="s">
        <v>17</v>
      </c>
      <c r="B612" s="25">
        <v>19</v>
      </c>
      <c r="C612" s="27">
        <v>7</v>
      </c>
      <c r="D612" s="30" t="s">
        <v>85</v>
      </c>
      <c r="E612" s="30" t="s">
        <v>73</v>
      </c>
      <c r="F612" s="28">
        <v>240</v>
      </c>
      <c r="G612" s="253">
        <f>SUM(G613)</f>
        <v>57</v>
      </c>
    </row>
    <row r="613" spans="1:7" s="32" customFormat="1" ht="15" x14ac:dyDescent="0.25">
      <c r="A613" s="24" t="s">
        <v>19</v>
      </c>
      <c r="B613" s="25">
        <v>19</v>
      </c>
      <c r="C613" s="27">
        <v>7</v>
      </c>
      <c r="D613" s="30" t="s">
        <v>85</v>
      </c>
      <c r="E613" s="30" t="s">
        <v>73</v>
      </c>
      <c r="F613" s="28">
        <v>244</v>
      </c>
      <c r="G613" s="253">
        <v>57</v>
      </c>
    </row>
    <row r="614" spans="1:7" s="51" customFormat="1" ht="45" x14ac:dyDescent="0.25">
      <c r="A614" s="24" t="s">
        <v>236</v>
      </c>
      <c r="B614" s="25">
        <v>19</v>
      </c>
      <c r="C614" s="27">
        <v>7</v>
      </c>
      <c r="D614" s="27">
        <v>9</v>
      </c>
      <c r="E614" s="30" t="s">
        <v>237</v>
      </c>
      <c r="F614" s="28"/>
      <c r="G614" s="253">
        <f>G615</f>
        <v>1772.3</v>
      </c>
    </row>
    <row r="615" spans="1:7" s="51" customFormat="1" ht="15" x14ac:dyDescent="0.25">
      <c r="A615" s="24" t="s">
        <v>135</v>
      </c>
      <c r="B615" s="25">
        <v>19</v>
      </c>
      <c r="C615" s="27">
        <v>7</v>
      </c>
      <c r="D615" s="30" t="s">
        <v>85</v>
      </c>
      <c r="E615" s="30" t="s">
        <v>237</v>
      </c>
      <c r="F615" s="28"/>
      <c r="G615" s="253">
        <f>G616+G618</f>
        <v>1772.3</v>
      </c>
    </row>
    <row r="616" spans="1:7" s="51" customFormat="1" ht="15" x14ac:dyDescent="0.25">
      <c r="A616" s="24" t="s">
        <v>17</v>
      </c>
      <c r="B616" s="25">
        <v>19</v>
      </c>
      <c r="C616" s="27">
        <v>7</v>
      </c>
      <c r="D616" s="30" t="s">
        <v>85</v>
      </c>
      <c r="E616" s="30" t="s">
        <v>237</v>
      </c>
      <c r="F616" s="28">
        <v>240</v>
      </c>
      <c r="G616" s="253">
        <f>SUM(G617)</f>
        <v>1360.5</v>
      </c>
    </row>
    <row r="617" spans="1:7" s="51" customFormat="1" ht="15" x14ac:dyDescent="0.25">
      <c r="A617" s="24" t="s">
        <v>19</v>
      </c>
      <c r="B617" s="25">
        <v>19</v>
      </c>
      <c r="C617" s="27">
        <v>7</v>
      </c>
      <c r="D617" s="30" t="s">
        <v>85</v>
      </c>
      <c r="E617" s="30" t="s">
        <v>237</v>
      </c>
      <c r="F617" s="28">
        <v>244</v>
      </c>
      <c r="G617" s="253">
        <v>1360.5</v>
      </c>
    </row>
    <row r="618" spans="1:7" s="51" customFormat="1" ht="15" x14ac:dyDescent="0.25">
      <c r="A618" s="24" t="s">
        <v>126</v>
      </c>
      <c r="B618" s="25">
        <v>19</v>
      </c>
      <c r="C618" s="27">
        <v>7</v>
      </c>
      <c r="D618" s="30" t="s">
        <v>85</v>
      </c>
      <c r="E618" s="30" t="s">
        <v>237</v>
      </c>
      <c r="F618" s="28"/>
      <c r="G618" s="253">
        <f>SUM(G619)</f>
        <v>411.8</v>
      </c>
    </row>
    <row r="619" spans="1:7" s="51" customFormat="1" ht="15" x14ac:dyDescent="0.25">
      <c r="A619" s="24" t="s">
        <v>129</v>
      </c>
      <c r="B619" s="25">
        <v>19</v>
      </c>
      <c r="C619" s="27">
        <v>7</v>
      </c>
      <c r="D619" s="30" t="s">
        <v>85</v>
      </c>
      <c r="E619" s="30" t="s">
        <v>237</v>
      </c>
      <c r="F619" s="28">
        <v>612</v>
      </c>
      <c r="G619" s="253">
        <v>411.8</v>
      </c>
    </row>
    <row r="620" spans="1:7" s="32" customFormat="1" ht="15" x14ac:dyDescent="0.25">
      <c r="A620" s="65" t="s">
        <v>140</v>
      </c>
      <c r="B620" s="23">
        <v>19</v>
      </c>
      <c r="C620" s="48">
        <v>10</v>
      </c>
      <c r="D620" s="48"/>
      <c r="E620" s="49"/>
      <c r="F620" s="50"/>
      <c r="G620" s="252">
        <f>SUM(G621+G637)</f>
        <v>38747</v>
      </c>
    </row>
    <row r="621" spans="1:7" s="32" customFormat="1" ht="15" x14ac:dyDescent="0.25">
      <c r="A621" s="65" t="s">
        <v>141</v>
      </c>
      <c r="B621" s="23">
        <v>19</v>
      </c>
      <c r="C621" s="48">
        <v>10</v>
      </c>
      <c r="D621" s="48">
        <v>3</v>
      </c>
      <c r="E621" s="49"/>
      <c r="F621" s="49"/>
      <c r="G621" s="252">
        <f>SUM(G622)</f>
        <v>14599.6</v>
      </c>
    </row>
    <row r="622" spans="1:7" s="32" customFormat="1" ht="15" x14ac:dyDescent="0.25">
      <c r="A622" s="41" t="s">
        <v>39</v>
      </c>
      <c r="B622" s="25">
        <v>19</v>
      </c>
      <c r="C622" s="27">
        <v>10</v>
      </c>
      <c r="D622" s="27">
        <v>3</v>
      </c>
      <c r="E622" s="30" t="s">
        <v>40</v>
      </c>
      <c r="F622" s="30"/>
      <c r="G622" s="253">
        <f>SUM(G623)</f>
        <v>14599.6</v>
      </c>
    </row>
    <row r="623" spans="1:7" s="32" customFormat="1" ht="62.25" customHeight="1" x14ac:dyDescent="0.25">
      <c r="A623" s="24" t="s">
        <v>41</v>
      </c>
      <c r="B623" s="25">
        <v>19</v>
      </c>
      <c r="C623" s="27">
        <v>10</v>
      </c>
      <c r="D623" s="30" t="s">
        <v>22</v>
      </c>
      <c r="E623" s="30" t="s">
        <v>42</v>
      </c>
      <c r="F623" s="43"/>
      <c r="G623" s="253">
        <f>SUM(G624+G626+G628+G630+G632)</f>
        <v>14599.6</v>
      </c>
    </row>
    <row r="624" spans="1:7" s="32" customFormat="1" ht="210" x14ac:dyDescent="0.25">
      <c r="A624" s="41" t="s">
        <v>238</v>
      </c>
      <c r="B624" s="25">
        <v>19</v>
      </c>
      <c r="C624" s="27">
        <v>10</v>
      </c>
      <c r="D624" s="30" t="s">
        <v>22</v>
      </c>
      <c r="E624" s="30" t="s">
        <v>239</v>
      </c>
      <c r="F624" s="30"/>
      <c r="G624" s="253">
        <f>SUM(G625)</f>
        <v>222.5</v>
      </c>
    </row>
    <row r="625" spans="1:7" s="32" customFormat="1" ht="15" x14ac:dyDescent="0.25">
      <c r="A625" s="35" t="s">
        <v>148</v>
      </c>
      <c r="B625" s="25">
        <v>19</v>
      </c>
      <c r="C625" s="27">
        <v>10</v>
      </c>
      <c r="D625" s="30" t="s">
        <v>22</v>
      </c>
      <c r="E625" s="30" t="s">
        <v>239</v>
      </c>
      <c r="F625" s="30" t="s">
        <v>149</v>
      </c>
      <c r="G625" s="265">
        <v>222.5</v>
      </c>
    </row>
    <row r="626" spans="1:7" s="32" customFormat="1" ht="75" x14ac:dyDescent="0.25">
      <c r="A626" s="41" t="s">
        <v>240</v>
      </c>
      <c r="B626" s="25">
        <v>19</v>
      </c>
      <c r="C626" s="27">
        <v>10</v>
      </c>
      <c r="D626" s="30" t="s">
        <v>22</v>
      </c>
      <c r="E626" s="30" t="s">
        <v>241</v>
      </c>
      <c r="F626" s="30"/>
      <c r="G626" s="265">
        <f>SUM(G627)</f>
        <v>652</v>
      </c>
    </row>
    <row r="627" spans="1:7" s="32" customFormat="1" ht="15" x14ac:dyDescent="0.25">
      <c r="A627" s="35" t="s">
        <v>148</v>
      </c>
      <c r="B627" s="25">
        <v>19</v>
      </c>
      <c r="C627" s="27">
        <v>10</v>
      </c>
      <c r="D627" s="30" t="s">
        <v>22</v>
      </c>
      <c r="E627" s="30" t="s">
        <v>241</v>
      </c>
      <c r="F627" s="43">
        <v>314</v>
      </c>
      <c r="G627" s="253">
        <v>652</v>
      </c>
    </row>
    <row r="628" spans="1:7" s="32" customFormat="1" ht="30" x14ac:dyDescent="0.25">
      <c r="A628" s="41" t="s">
        <v>242</v>
      </c>
      <c r="B628" s="25">
        <v>19</v>
      </c>
      <c r="C628" s="27">
        <v>10</v>
      </c>
      <c r="D628" s="30" t="s">
        <v>22</v>
      </c>
      <c r="E628" s="30" t="s">
        <v>476</v>
      </c>
      <c r="F628" s="30"/>
      <c r="G628" s="253">
        <f>SUM(G629)</f>
        <v>10437.1</v>
      </c>
    </row>
    <row r="629" spans="1:7" s="51" customFormat="1" ht="15" x14ac:dyDescent="0.25">
      <c r="A629" s="35" t="s">
        <v>148</v>
      </c>
      <c r="B629" s="25">
        <v>19</v>
      </c>
      <c r="C629" s="27">
        <v>10</v>
      </c>
      <c r="D629" s="30" t="s">
        <v>22</v>
      </c>
      <c r="E629" s="30" t="s">
        <v>177</v>
      </c>
      <c r="F629" s="30" t="s">
        <v>149</v>
      </c>
      <c r="G629" s="253">
        <v>10437.1</v>
      </c>
    </row>
    <row r="630" spans="1:7" s="51" customFormat="1" ht="15" x14ac:dyDescent="0.25">
      <c r="A630" s="24" t="s">
        <v>126</v>
      </c>
      <c r="B630" s="25">
        <v>19</v>
      </c>
      <c r="C630" s="27">
        <v>10</v>
      </c>
      <c r="D630" s="30" t="s">
        <v>22</v>
      </c>
      <c r="E630" s="30" t="s">
        <v>177</v>
      </c>
      <c r="F630" s="30"/>
      <c r="G630" s="253">
        <f>SUM(G631)</f>
        <v>3212</v>
      </c>
    </row>
    <row r="631" spans="1:7" s="32" customFormat="1" ht="15" x14ac:dyDescent="0.25">
      <c r="A631" s="99" t="s">
        <v>244</v>
      </c>
      <c r="B631" s="25">
        <v>19</v>
      </c>
      <c r="C631" s="27">
        <v>10</v>
      </c>
      <c r="D631" s="30" t="s">
        <v>22</v>
      </c>
      <c r="E631" s="30" t="s">
        <v>177</v>
      </c>
      <c r="F631" s="30" t="s">
        <v>130</v>
      </c>
      <c r="G631" s="253">
        <v>3212</v>
      </c>
    </row>
    <row r="632" spans="1:7" s="32" customFormat="1" ht="45" x14ac:dyDescent="0.25">
      <c r="A632" s="426" t="s">
        <v>1351</v>
      </c>
      <c r="B632" s="25">
        <v>19</v>
      </c>
      <c r="C632" s="27">
        <v>10</v>
      </c>
      <c r="D632" s="30" t="s">
        <v>22</v>
      </c>
      <c r="E632" s="30" t="s">
        <v>1352</v>
      </c>
      <c r="F632" s="30"/>
      <c r="G632" s="253">
        <f>SUM(G635+G633)</f>
        <v>76</v>
      </c>
    </row>
    <row r="633" spans="1:7" s="32" customFormat="1" ht="15" x14ac:dyDescent="0.25">
      <c r="A633" s="423" t="s">
        <v>184</v>
      </c>
      <c r="B633" s="25">
        <v>19</v>
      </c>
      <c r="C633" s="27">
        <v>10</v>
      </c>
      <c r="D633" s="30" t="s">
        <v>22</v>
      </c>
      <c r="E633" s="30" t="s">
        <v>1352</v>
      </c>
      <c r="F633" s="30" t="s">
        <v>1353</v>
      </c>
      <c r="G633" s="253">
        <f>SUM(G634)</f>
        <v>64.2</v>
      </c>
    </row>
    <row r="634" spans="1:7" s="32" customFormat="1" ht="15" x14ac:dyDescent="0.25">
      <c r="A634" s="424" t="s">
        <v>16</v>
      </c>
      <c r="B634" s="25">
        <v>19</v>
      </c>
      <c r="C634" s="27">
        <v>10</v>
      </c>
      <c r="D634" s="30" t="s">
        <v>22</v>
      </c>
      <c r="E634" s="30" t="s">
        <v>1352</v>
      </c>
      <c r="F634" s="30" t="s">
        <v>1354</v>
      </c>
      <c r="G634" s="253">
        <v>64.2</v>
      </c>
    </row>
    <row r="635" spans="1:7" s="32" customFormat="1" ht="15" x14ac:dyDescent="0.25">
      <c r="A635" s="24" t="s">
        <v>17</v>
      </c>
      <c r="B635" s="25">
        <v>19</v>
      </c>
      <c r="C635" s="27">
        <v>10</v>
      </c>
      <c r="D635" s="30" t="s">
        <v>22</v>
      </c>
      <c r="E635" s="30" t="s">
        <v>1352</v>
      </c>
      <c r="F635" s="30" t="s">
        <v>1341</v>
      </c>
      <c r="G635" s="253">
        <f>SUM(G636)</f>
        <v>11.8</v>
      </c>
    </row>
    <row r="636" spans="1:7" s="32" customFormat="1" ht="15" x14ac:dyDescent="0.25">
      <c r="A636" s="24" t="s">
        <v>19</v>
      </c>
      <c r="B636" s="25">
        <v>19</v>
      </c>
      <c r="C636" s="27">
        <v>10</v>
      </c>
      <c r="D636" s="30" t="s">
        <v>22</v>
      </c>
      <c r="E636" s="30" t="s">
        <v>1352</v>
      </c>
      <c r="F636" s="30" t="s">
        <v>430</v>
      </c>
      <c r="G636" s="253">
        <v>11.8</v>
      </c>
    </row>
    <row r="637" spans="1:7" s="32" customFormat="1" ht="15" x14ac:dyDescent="0.25">
      <c r="A637" s="17" t="s">
        <v>150</v>
      </c>
      <c r="B637" s="23">
        <v>19</v>
      </c>
      <c r="C637" s="48">
        <v>10</v>
      </c>
      <c r="D637" s="48">
        <v>4</v>
      </c>
      <c r="E637" s="49"/>
      <c r="F637" s="49"/>
      <c r="G637" s="252">
        <f>G638+G642+G647</f>
        <v>24147.399999999998</v>
      </c>
    </row>
    <row r="638" spans="1:7" s="32" customFormat="1" ht="15" x14ac:dyDescent="0.25">
      <c r="A638" s="24" t="s">
        <v>475</v>
      </c>
      <c r="B638" s="25">
        <v>19</v>
      </c>
      <c r="C638" s="27">
        <v>10</v>
      </c>
      <c r="D638" s="27">
        <v>4</v>
      </c>
      <c r="E638" s="30" t="s">
        <v>143</v>
      </c>
      <c r="F638" s="30"/>
      <c r="G638" s="253">
        <f>SUM(G639)</f>
        <v>130.80000000000001</v>
      </c>
    </row>
    <row r="639" spans="1:7" s="32" customFormat="1" ht="30" x14ac:dyDescent="0.25">
      <c r="A639" s="97" t="s">
        <v>474</v>
      </c>
      <c r="B639" s="25">
        <v>19</v>
      </c>
      <c r="C639" s="27">
        <v>10</v>
      </c>
      <c r="D639" s="27">
        <v>4</v>
      </c>
      <c r="E639" s="30" t="s">
        <v>473</v>
      </c>
      <c r="F639" s="30"/>
      <c r="G639" s="253">
        <f>SUM(G641)</f>
        <v>130.80000000000001</v>
      </c>
    </row>
    <row r="640" spans="1:7" s="32" customFormat="1" ht="30" x14ac:dyDescent="0.25">
      <c r="A640" s="24" t="s">
        <v>472</v>
      </c>
      <c r="B640" s="25">
        <v>19</v>
      </c>
      <c r="C640" s="27">
        <v>10</v>
      </c>
      <c r="D640" s="27">
        <v>4</v>
      </c>
      <c r="E640" s="30" t="s">
        <v>471</v>
      </c>
      <c r="F640" s="30"/>
      <c r="G640" s="253">
        <f>SUM(G641)</f>
        <v>130.80000000000001</v>
      </c>
    </row>
    <row r="641" spans="1:9" s="32" customFormat="1" ht="15" x14ac:dyDescent="0.25">
      <c r="A641" s="35" t="s">
        <v>148</v>
      </c>
      <c r="B641" s="25">
        <v>19</v>
      </c>
      <c r="C641" s="27">
        <v>10</v>
      </c>
      <c r="D641" s="27">
        <v>4</v>
      </c>
      <c r="E641" s="30" t="s">
        <v>471</v>
      </c>
      <c r="F641" s="30" t="s">
        <v>149</v>
      </c>
      <c r="G641" s="253">
        <v>130.80000000000001</v>
      </c>
    </row>
    <row r="642" spans="1:9" s="32" customFormat="1" ht="30" x14ac:dyDescent="0.25">
      <c r="A642" s="24" t="s">
        <v>245</v>
      </c>
      <c r="B642" s="25">
        <v>19</v>
      </c>
      <c r="C642" s="27">
        <v>10</v>
      </c>
      <c r="D642" s="27">
        <v>4</v>
      </c>
      <c r="E642" s="30" t="s">
        <v>246</v>
      </c>
      <c r="F642" s="28"/>
      <c r="G642" s="253">
        <f>SUM(G643+G645)</f>
        <v>18409.8</v>
      </c>
    </row>
    <row r="643" spans="1:9" s="32" customFormat="1" ht="15" x14ac:dyDescent="0.25">
      <c r="A643" s="24" t="s">
        <v>247</v>
      </c>
      <c r="B643" s="25">
        <v>19</v>
      </c>
      <c r="C643" s="27">
        <v>10</v>
      </c>
      <c r="D643" s="27">
        <v>4</v>
      </c>
      <c r="E643" s="30" t="s">
        <v>248</v>
      </c>
      <c r="F643" s="28"/>
      <c r="G643" s="253">
        <f>SUM(G644)</f>
        <v>3777</v>
      </c>
    </row>
    <row r="644" spans="1:9" s="32" customFormat="1" ht="15" x14ac:dyDescent="0.25">
      <c r="A644" s="24" t="s">
        <v>249</v>
      </c>
      <c r="B644" s="25">
        <v>19</v>
      </c>
      <c r="C644" s="27">
        <v>10</v>
      </c>
      <c r="D644" s="27">
        <v>4</v>
      </c>
      <c r="E644" s="30" t="s">
        <v>248</v>
      </c>
      <c r="F644" s="30" t="s">
        <v>250</v>
      </c>
      <c r="G644" s="253">
        <v>3777</v>
      </c>
    </row>
    <row r="645" spans="1:9" s="32" customFormat="1" ht="30" x14ac:dyDescent="0.25">
      <c r="A645" s="24" t="s">
        <v>251</v>
      </c>
      <c r="B645" s="25">
        <v>19</v>
      </c>
      <c r="C645" s="27">
        <v>10</v>
      </c>
      <c r="D645" s="27">
        <v>4</v>
      </c>
      <c r="E645" s="30" t="s">
        <v>252</v>
      </c>
      <c r="F645" s="30"/>
      <c r="G645" s="253">
        <f>G646</f>
        <v>14632.8</v>
      </c>
    </row>
    <row r="646" spans="1:9" s="32" customFormat="1" ht="15" x14ac:dyDescent="0.25">
      <c r="A646" s="35" t="s">
        <v>148</v>
      </c>
      <c r="B646" s="25">
        <v>19</v>
      </c>
      <c r="C646" s="27">
        <v>10</v>
      </c>
      <c r="D646" s="27">
        <v>4</v>
      </c>
      <c r="E646" s="30" t="s">
        <v>252</v>
      </c>
      <c r="F646" s="30" t="s">
        <v>149</v>
      </c>
      <c r="G646" s="253">
        <v>14632.8</v>
      </c>
    </row>
    <row r="647" spans="1:9" s="51" customFormat="1" ht="15" x14ac:dyDescent="0.25">
      <c r="A647" s="41" t="s">
        <v>39</v>
      </c>
      <c r="B647" s="25">
        <v>19</v>
      </c>
      <c r="C647" s="27">
        <v>10</v>
      </c>
      <c r="D647" s="27">
        <v>4</v>
      </c>
      <c r="E647" s="100" t="s">
        <v>40</v>
      </c>
      <c r="F647" s="30"/>
      <c r="G647" s="253">
        <f>SUM(G648)</f>
        <v>5606.8</v>
      </c>
    </row>
    <row r="648" spans="1:9" s="32" customFormat="1" ht="61.5" customHeight="1" x14ac:dyDescent="0.25">
      <c r="A648" s="24" t="s">
        <v>41</v>
      </c>
      <c r="B648" s="25">
        <v>19</v>
      </c>
      <c r="C648" s="27">
        <v>10</v>
      </c>
      <c r="D648" s="27">
        <v>4</v>
      </c>
      <c r="E648" s="30" t="s">
        <v>42</v>
      </c>
      <c r="F648" s="43"/>
      <c r="G648" s="253">
        <f>SUM(G649)</f>
        <v>5606.8</v>
      </c>
    </row>
    <row r="649" spans="1:9" s="32" customFormat="1" ht="47.25" customHeight="1" x14ac:dyDescent="0.25">
      <c r="A649" s="41" t="s">
        <v>253</v>
      </c>
      <c r="B649" s="25">
        <v>19</v>
      </c>
      <c r="C649" s="27">
        <v>10</v>
      </c>
      <c r="D649" s="27">
        <v>4</v>
      </c>
      <c r="E649" s="30" t="s">
        <v>179</v>
      </c>
      <c r="F649" s="30"/>
      <c r="G649" s="253">
        <f>SUM(G650:G650)</f>
        <v>5606.8</v>
      </c>
    </row>
    <row r="650" spans="1:9" s="32" customFormat="1" ht="15" x14ac:dyDescent="0.25">
      <c r="A650" s="35" t="s">
        <v>148</v>
      </c>
      <c r="B650" s="25">
        <v>19</v>
      </c>
      <c r="C650" s="27">
        <v>10</v>
      </c>
      <c r="D650" s="27">
        <v>4</v>
      </c>
      <c r="E650" s="30" t="s">
        <v>179</v>
      </c>
      <c r="F650" s="30" t="s">
        <v>149</v>
      </c>
      <c r="G650" s="253">
        <v>5606.8</v>
      </c>
    </row>
    <row r="651" spans="1:9" s="32" customFormat="1" ht="15" x14ac:dyDescent="0.25">
      <c r="A651" s="17" t="s">
        <v>161</v>
      </c>
      <c r="B651" s="23">
        <v>19</v>
      </c>
      <c r="C651" s="48">
        <v>11</v>
      </c>
      <c r="D651" s="48"/>
      <c r="E651" s="49"/>
      <c r="F651" s="50"/>
      <c r="G651" s="252">
        <f>SUM(G652)</f>
        <v>280</v>
      </c>
    </row>
    <row r="652" spans="1:9" s="51" customFormat="1" ht="15" x14ac:dyDescent="0.25">
      <c r="A652" s="24" t="s">
        <v>162</v>
      </c>
      <c r="B652" s="25">
        <v>19</v>
      </c>
      <c r="C652" s="27">
        <v>11</v>
      </c>
      <c r="D652" s="27">
        <v>1</v>
      </c>
      <c r="E652" s="30"/>
      <c r="F652" s="28"/>
      <c r="G652" s="253">
        <f>SUM(G653)</f>
        <v>280</v>
      </c>
      <c r="I652" s="101"/>
    </row>
    <row r="653" spans="1:9" s="51" customFormat="1" ht="15" x14ac:dyDescent="0.25">
      <c r="A653" s="44" t="s">
        <v>68</v>
      </c>
      <c r="B653" s="25">
        <v>19</v>
      </c>
      <c r="C653" s="27">
        <v>11</v>
      </c>
      <c r="D653" s="27">
        <v>1</v>
      </c>
      <c r="E653" s="30" t="s">
        <v>69</v>
      </c>
      <c r="F653" s="28"/>
      <c r="G653" s="253">
        <f>SUM(G654:G654)</f>
        <v>280</v>
      </c>
    </row>
    <row r="654" spans="1:9" s="51" customFormat="1" ht="45" x14ac:dyDescent="0.25">
      <c r="A654" s="24" t="s">
        <v>163</v>
      </c>
      <c r="B654" s="25">
        <v>19</v>
      </c>
      <c r="C654" s="27">
        <v>11</v>
      </c>
      <c r="D654" s="27">
        <v>1</v>
      </c>
      <c r="E654" s="30" t="s">
        <v>164</v>
      </c>
      <c r="F654" s="28"/>
      <c r="G654" s="253">
        <f>SUM(G658+G655)</f>
        <v>280</v>
      </c>
      <c r="H654" s="89"/>
      <c r="I654" s="89"/>
    </row>
    <row r="655" spans="1:9" s="51" customFormat="1" ht="15" x14ac:dyDescent="0.25">
      <c r="A655" s="91" t="s">
        <v>184</v>
      </c>
      <c r="B655" s="25">
        <v>19</v>
      </c>
      <c r="C655" s="27">
        <v>11</v>
      </c>
      <c r="D655" s="30" t="s">
        <v>106</v>
      </c>
      <c r="E655" s="30" t="s">
        <v>164</v>
      </c>
      <c r="F655" s="28">
        <v>110</v>
      </c>
      <c r="G655" s="253">
        <f>SUM(G656:G657)</f>
        <v>242.5</v>
      </c>
      <c r="H655" s="89"/>
      <c r="I655" s="89"/>
    </row>
    <row r="656" spans="1:9" s="51" customFormat="1" ht="15" x14ac:dyDescent="0.25">
      <c r="A656" s="92" t="s">
        <v>16</v>
      </c>
      <c r="B656" s="25">
        <v>19</v>
      </c>
      <c r="C656" s="27">
        <v>11</v>
      </c>
      <c r="D656" s="30" t="s">
        <v>106</v>
      </c>
      <c r="E656" s="30" t="s">
        <v>164</v>
      </c>
      <c r="F656" s="28">
        <v>111</v>
      </c>
      <c r="G656" s="253">
        <v>234.9</v>
      </c>
      <c r="H656" s="89"/>
      <c r="I656" s="89"/>
    </row>
    <row r="657" spans="1:9" s="51" customFormat="1" ht="15" x14ac:dyDescent="0.25">
      <c r="A657" s="93" t="s">
        <v>23</v>
      </c>
      <c r="B657" s="25">
        <v>19</v>
      </c>
      <c r="C657" s="27">
        <v>11</v>
      </c>
      <c r="D657" s="30" t="s">
        <v>106</v>
      </c>
      <c r="E657" s="30" t="s">
        <v>164</v>
      </c>
      <c r="F657" s="28">
        <v>112</v>
      </c>
      <c r="G657" s="253">
        <v>7.6</v>
      </c>
      <c r="H657" s="89"/>
      <c r="I657" s="89"/>
    </row>
    <row r="658" spans="1:9" s="51" customFormat="1" ht="15" x14ac:dyDescent="0.25">
      <c r="A658" s="24" t="s">
        <v>17</v>
      </c>
      <c r="B658" s="25">
        <v>19</v>
      </c>
      <c r="C658" s="27">
        <v>11</v>
      </c>
      <c r="D658" s="27" t="s">
        <v>106</v>
      </c>
      <c r="E658" s="30" t="s">
        <v>164</v>
      </c>
      <c r="F658" s="28">
        <v>240</v>
      </c>
      <c r="G658" s="253">
        <f>SUM(G659)</f>
        <v>37.5</v>
      </c>
      <c r="H658" s="89"/>
      <c r="I658" s="89"/>
    </row>
    <row r="659" spans="1:9" s="32" customFormat="1" ht="15" x14ac:dyDescent="0.25">
      <c r="A659" s="216" t="s">
        <v>19</v>
      </c>
      <c r="B659" s="230">
        <v>19</v>
      </c>
      <c r="C659" s="102">
        <v>11</v>
      </c>
      <c r="D659" s="102" t="s">
        <v>106</v>
      </c>
      <c r="E659" s="103" t="s">
        <v>164</v>
      </c>
      <c r="F659" s="217">
        <v>244</v>
      </c>
      <c r="G659" s="260">
        <v>37.5</v>
      </c>
      <c r="H659" s="87"/>
      <c r="I659" s="87"/>
    </row>
    <row r="660" spans="1:9" s="32" customFormat="1" ht="29.25" x14ac:dyDescent="0.25">
      <c r="A660" s="17" t="s">
        <v>254</v>
      </c>
      <c r="B660" s="23">
        <v>25</v>
      </c>
      <c r="C660" s="19"/>
      <c r="D660" s="19"/>
      <c r="E660" s="46"/>
      <c r="F660" s="20"/>
      <c r="G660" s="252">
        <f>SUM(G667+G703+G708+G736+G760+G715+G662+G752+G698)</f>
        <v>101481.49</v>
      </c>
      <c r="H660" s="87"/>
      <c r="I660" s="87"/>
    </row>
    <row r="661" spans="1:9" ht="14.25" x14ac:dyDescent="0.2">
      <c r="A661" s="17" t="s">
        <v>9</v>
      </c>
      <c r="B661" s="23">
        <v>25</v>
      </c>
      <c r="C661" s="19">
        <v>1</v>
      </c>
      <c r="D661" s="19"/>
      <c r="E661" s="46"/>
      <c r="F661" s="20"/>
      <c r="G661" s="252">
        <f>SUM(G667+G662+G698)</f>
        <v>12344.570000000002</v>
      </c>
      <c r="H661" s="104"/>
      <c r="I661" s="104"/>
    </row>
    <row r="662" spans="1:9" ht="43.5" x14ac:dyDescent="0.25">
      <c r="A662" s="17" t="s">
        <v>24</v>
      </c>
      <c r="B662" s="25">
        <v>25</v>
      </c>
      <c r="C662" s="19">
        <v>1</v>
      </c>
      <c r="D662" s="19">
        <v>4</v>
      </c>
      <c r="E662" s="46"/>
      <c r="F662" s="20"/>
      <c r="G662" s="252">
        <f>SUM(G663)</f>
        <v>50</v>
      </c>
      <c r="H662" s="104"/>
      <c r="I662" s="104"/>
    </row>
    <row r="663" spans="1:9" ht="15" x14ac:dyDescent="0.25">
      <c r="A663" s="226" t="s">
        <v>437</v>
      </c>
      <c r="B663" s="25">
        <v>25</v>
      </c>
      <c r="C663" s="62">
        <v>1</v>
      </c>
      <c r="D663" s="79" t="s">
        <v>26</v>
      </c>
      <c r="E663" s="225" t="s">
        <v>153</v>
      </c>
      <c r="F663" s="229"/>
      <c r="G663" s="253">
        <f>SUM(G664)</f>
        <v>50</v>
      </c>
      <c r="H663" s="104"/>
      <c r="I663" s="104"/>
    </row>
    <row r="664" spans="1:9" ht="30" x14ac:dyDescent="0.25">
      <c r="A664" s="24" t="s">
        <v>455</v>
      </c>
      <c r="B664" s="25">
        <v>25</v>
      </c>
      <c r="C664" s="62">
        <v>1</v>
      </c>
      <c r="D664" s="79" t="s">
        <v>26</v>
      </c>
      <c r="E664" s="30" t="s">
        <v>155</v>
      </c>
      <c r="F664" s="228"/>
      <c r="G664" s="253">
        <f>SUM(G665)</f>
        <v>50</v>
      </c>
      <c r="H664" s="104"/>
      <c r="I664" s="104"/>
    </row>
    <row r="665" spans="1:9" ht="33" customHeight="1" x14ac:dyDescent="0.25">
      <c r="A665" s="95" t="s">
        <v>454</v>
      </c>
      <c r="B665" s="25">
        <v>25</v>
      </c>
      <c r="C665" s="62">
        <v>1</v>
      </c>
      <c r="D665" s="79" t="s">
        <v>26</v>
      </c>
      <c r="E665" s="30" t="s">
        <v>432</v>
      </c>
      <c r="F665" s="228"/>
      <c r="G665" s="253">
        <f>SUM(G666)</f>
        <v>50</v>
      </c>
      <c r="H665" s="104"/>
      <c r="I665" s="104"/>
    </row>
    <row r="666" spans="1:9" ht="15" x14ac:dyDescent="0.25">
      <c r="A666" s="94" t="s">
        <v>117</v>
      </c>
      <c r="B666" s="25">
        <v>25</v>
      </c>
      <c r="C666" s="62">
        <v>1</v>
      </c>
      <c r="D666" s="30" t="s">
        <v>26</v>
      </c>
      <c r="E666" s="30" t="s">
        <v>432</v>
      </c>
      <c r="F666" s="28">
        <v>540</v>
      </c>
      <c r="G666" s="253">
        <v>50</v>
      </c>
      <c r="H666" s="104"/>
      <c r="I666" s="104"/>
    </row>
    <row r="667" spans="1:9" ht="28.5" x14ac:dyDescent="0.2">
      <c r="A667" s="17" t="s">
        <v>255</v>
      </c>
      <c r="B667" s="23">
        <v>25</v>
      </c>
      <c r="C667" s="48">
        <v>1</v>
      </c>
      <c r="D667" s="48">
        <v>6</v>
      </c>
      <c r="E667" s="49" t="s">
        <v>7</v>
      </c>
      <c r="F667" s="49"/>
      <c r="G667" s="252">
        <f>SUM(G668+G685)</f>
        <v>11994.570000000002</v>
      </c>
      <c r="H667" s="104"/>
      <c r="I667" s="104"/>
    </row>
    <row r="668" spans="1:9" ht="30" customHeight="1" x14ac:dyDescent="0.25">
      <c r="A668" s="24" t="s">
        <v>11</v>
      </c>
      <c r="B668" s="25">
        <v>25</v>
      </c>
      <c r="C668" s="27">
        <v>1</v>
      </c>
      <c r="D668" s="27">
        <v>6</v>
      </c>
      <c r="E668" s="30" t="s">
        <v>12</v>
      </c>
      <c r="F668" s="30"/>
      <c r="G668" s="253">
        <f>SUM(G669+G678)</f>
        <v>11611.400000000001</v>
      </c>
      <c r="H668" s="104"/>
      <c r="I668" s="104"/>
    </row>
    <row r="669" spans="1:9" ht="15" x14ac:dyDescent="0.25">
      <c r="A669" s="24" t="s">
        <v>13</v>
      </c>
      <c r="B669" s="25">
        <v>25</v>
      </c>
      <c r="C669" s="27">
        <v>1</v>
      </c>
      <c r="D669" s="27">
        <v>6</v>
      </c>
      <c r="E669" s="30" t="s">
        <v>14</v>
      </c>
      <c r="F669" s="30"/>
      <c r="G669" s="253">
        <f>SUM(G670+G673+G676)</f>
        <v>9158.4000000000015</v>
      </c>
      <c r="H669" s="104"/>
      <c r="I669" s="104"/>
    </row>
    <row r="670" spans="1:9" ht="15" x14ac:dyDescent="0.25">
      <c r="A670" s="24" t="s">
        <v>25</v>
      </c>
      <c r="B670" s="25">
        <v>25</v>
      </c>
      <c r="C670" s="27">
        <v>1</v>
      </c>
      <c r="D670" s="30" t="s">
        <v>157</v>
      </c>
      <c r="E670" s="30" t="s">
        <v>14</v>
      </c>
      <c r="F670" s="28">
        <v>120</v>
      </c>
      <c r="G670" s="253">
        <f>SUM(G671:G672)</f>
        <v>8792.7000000000007</v>
      </c>
      <c r="H670" s="104"/>
      <c r="I670" s="104"/>
    </row>
    <row r="671" spans="1:9" ht="15" x14ac:dyDescent="0.25">
      <c r="A671" s="24" t="s">
        <v>16</v>
      </c>
      <c r="B671" s="25">
        <v>25</v>
      </c>
      <c r="C671" s="27">
        <v>1</v>
      </c>
      <c r="D671" s="30" t="s">
        <v>157</v>
      </c>
      <c r="E671" s="30" t="s">
        <v>14</v>
      </c>
      <c r="F671" s="28">
        <v>121</v>
      </c>
      <c r="G671" s="253">
        <v>8790.5</v>
      </c>
      <c r="H671" s="104"/>
      <c r="I671" s="104"/>
    </row>
    <row r="672" spans="1:9" ht="15" x14ac:dyDescent="0.25">
      <c r="A672" s="24" t="s">
        <v>23</v>
      </c>
      <c r="B672" s="25">
        <v>25</v>
      </c>
      <c r="C672" s="27">
        <v>1</v>
      </c>
      <c r="D672" s="30" t="s">
        <v>157</v>
      </c>
      <c r="E672" s="30" t="s">
        <v>14</v>
      </c>
      <c r="F672" s="28">
        <v>122</v>
      </c>
      <c r="G672" s="253">
        <v>2.2000000000000002</v>
      </c>
      <c r="H672" s="104"/>
      <c r="I672" s="104"/>
    </row>
    <row r="673" spans="1:9" ht="15" x14ac:dyDescent="0.25">
      <c r="A673" s="24" t="s">
        <v>47</v>
      </c>
      <c r="B673" s="25">
        <v>25</v>
      </c>
      <c r="C673" s="27">
        <v>1</v>
      </c>
      <c r="D673" s="30" t="s">
        <v>157</v>
      </c>
      <c r="E673" s="30" t="s">
        <v>14</v>
      </c>
      <c r="F673" s="28">
        <v>240</v>
      </c>
      <c r="G673" s="253">
        <f>SUM(G674:G675)</f>
        <v>360.7</v>
      </c>
      <c r="H673" s="104"/>
      <c r="I673" s="104"/>
    </row>
    <row r="674" spans="1:9" ht="30" x14ac:dyDescent="0.25">
      <c r="A674" s="24" t="s">
        <v>18</v>
      </c>
      <c r="B674" s="25">
        <v>25</v>
      </c>
      <c r="C674" s="27">
        <v>1</v>
      </c>
      <c r="D674" s="30" t="s">
        <v>157</v>
      </c>
      <c r="E674" s="30" t="s">
        <v>14</v>
      </c>
      <c r="F674" s="28">
        <v>242</v>
      </c>
      <c r="G674" s="253">
        <v>330.7</v>
      </c>
      <c r="H674" s="104"/>
      <c r="I674" s="104"/>
    </row>
    <row r="675" spans="1:9" ht="15" x14ac:dyDescent="0.25">
      <c r="A675" s="24" t="s">
        <v>19</v>
      </c>
      <c r="B675" s="25">
        <v>25</v>
      </c>
      <c r="C675" s="27">
        <v>1</v>
      </c>
      <c r="D675" s="30" t="s">
        <v>157</v>
      </c>
      <c r="E675" s="30" t="s">
        <v>14</v>
      </c>
      <c r="F675" s="28">
        <v>244</v>
      </c>
      <c r="G675" s="253">
        <v>30</v>
      </c>
      <c r="H675" s="104"/>
      <c r="I675" s="104"/>
    </row>
    <row r="676" spans="1:9" ht="15" x14ac:dyDescent="0.25">
      <c r="A676" s="24" t="s">
        <v>27</v>
      </c>
      <c r="B676" s="25">
        <v>25</v>
      </c>
      <c r="C676" s="27">
        <v>1</v>
      </c>
      <c r="D676" s="30" t="s">
        <v>157</v>
      </c>
      <c r="E676" s="30" t="s">
        <v>14</v>
      </c>
      <c r="F676" s="28">
        <v>850</v>
      </c>
      <c r="G676" s="253">
        <f>SUM(G677)</f>
        <v>5</v>
      </c>
      <c r="H676" s="104"/>
      <c r="I676" s="104"/>
    </row>
    <row r="677" spans="1:9" ht="15" x14ac:dyDescent="0.25">
      <c r="A677" s="24" t="s">
        <v>29</v>
      </c>
      <c r="B677" s="25">
        <v>25</v>
      </c>
      <c r="C677" s="27">
        <v>1</v>
      </c>
      <c r="D677" s="30" t="s">
        <v>157</v>
      </c>
      <c r="E677" s="30" t="s">
        <v>14</v>
      </c>
      <c r="F677" s="28">
        <v>852</v>
      </c>
      <c r="G677" s="253">
        <v>5</v>
      </c>
      <c r="H677" s="104"/>
      <c r="I677" s="104"/>
    </row>
    <row r="678" spans="1:9" ht="45" x14ac:dyDescent="0.25">
      <c r="A678" s="24" t="s">
        <v>256</v>
      </c>
      <c r="B678" s="25">
        <v>25</v>
      </c>
      <c r="C678" s="27">
        <v>1</v>
      </c>
      <c r="D678" s="27">
        <v>6</v>
      </c>
      <c r="E678" s="30" t="s">
        <v>257</v>
      </c>
      <c r="F678" s="28"/>
      <c r="G678" s="253">
        <f>SUM(G679+G682)</f>
        <v>2453</v>
      </c>
      <c r="H678" s="104"/>
      <c r="I678" s="104"/>
    </row>
    <row r="679" spans="1:9" ht="15" x14ac:dyDescent="0.25">
      <c r="A679" s="24" t="s">
        <v>25</v>
      </c>
      <c r="B679" s="25">
        <v>25</v>
      </c>
      <c r="C679" s="27">
        <v>1</v>
      </c>
      <c r="D679" s="30" t="s">
        <v>157</v>
      </c>
      <c r="E679" s="30" t="s">
        <v>257</v>
      </c>
      <c r="F679" s="28">
        <v>120</v>
      </c>
      <c r="G679" s="253">
        <f>SUM(G680:G681)</f>
        <v>1874.7</v>
      </c>
      <c r="H679" s="104"/>
      <c r="I679" s="104"/>
    </row>
    <row r="680" spans="1:9" ht="15" x14ac:dyDescent="0.25">
      <c r="A680" s="24" t="s">
        <v>16</v>
      </c>
      <c r="B680" s="25">
        <v>25</v>
      </c>
      <c r="C680" s="27">
        <v>1</v>
      </c>
      <c r="D680" s="30" t="s">
        <v>157</v>
      </c>
      <c r="E680" s="30" t="s">
        <v>257</v>
      </c>
      <c r="F680" s="28">
        <v>121</v>
      </c>
      <c r="G680" s="253">
        <v>1872.7</v>
      </c>
      <c r="H680" s="104"/>
      <c r="I680" s="104"/>
    </row>
    <row r="681" spans="1:9" ht="15" x14ac:dyDescent="0.25">
      <c r="A681" s="24" t="s">
        <v>23</v>
      </c>
      <c r="B681" s="25">
        <v>25</v>
      </c>
      <c r="C681" s="27">
        <v>1</v>
      </c>
      <c r="D681" s="30" t="s">
        <v>157</v>
      </c>
      <c r="E681" s="30" t="s">
        <v>257</v>
      </c>
      <c r="F681" s="28">
        <v>122</v>
      </c>
      <c r="G681" s="253">
        <v>2</v>
      </c>
      <c r="H681" s="104"/>
      <c r="I681" s="104"/>
    </row>
    <row r="682" spans="1:9" ht="15" x14ac:dyDescent="0.25">
      <c r="A682" s="24" t="s">
        <v>47</v>
      </c>
      <c r="B682" s="25">
        <v>25</v>
      </c>
      <c r="C682" s="27">
        <v>1</v>
      </c>
      <c r="D682" s="30" t="s">
        <v>157</v>
      </c>
      <c r="E682" s="30" t="s">
        <v>257</v>
      </c>
      <c r="F682" s="28">
        <v>240</v>
      </c>
      <c r="G682" s="253">
        <f>G683+G684</f>
        <v>578.29999999999995</v>
      </c>
      <c r="H682" s="104"/>
      <c r="I682" s="104"/>
    </row>
    <row r="683" spans="1:9" ht="30" x14ac:dyDescent="0.25">
      <c r="A683" s="24" t="s">
        <v>18</v>
      </c>
      <c r="B683" s="25">
        <v>25</v>
      </c>
      <c r="C683" s="27">
        <v>1</v>
      </c>
      <c r="D683" s="30" t="s">
        <v>157</v>
      </c>
      <c r="E683" s="30" t="s">
        <v>257</v>
      </c>
      <c r="F683" s="28">
        <v>242</v>
      </c>
      <c r="G683" s="253">
        <v>425.2</v>
      </c>
      <c r="H683" s="104"/>
      <c r="I683" s="104"/>
    </row>
    <row r="684" spans="1:9" ht="15" x14ac:dyDescent="0.25">
      <c r="A684" s="24" t="s">
        <v>19</v>
      </c>
      <c r="B684" s="25">
        <v>25</v>
      </c>
      <c r="C684" s="27">
        <v>1</v>
      </c>
      <c r="D684" s="30" t="s">
        <v>157</v>
      </c>
      <c r="E684" s="30" t="s">
        <v>257</v>
      </c>
      <c r="F684" s="28">
        <v>244</v>
      </c>
      <c r="G684" s="253">
        <v>153.1</v>
      </c>
      <c r="H684" s="104"/>
      <c r="I684" s="104"/>
    </row>
    <row r="685" spans="1:9" ht="15" x14ac:dyDescent="0.25">
      <c r="A685" s="36" t="s">
        <v>39</v>
      </c>
      <c r="B685" s="25">
        <v>25</v>
      </c>
      <c r="C685" s="27">
        <v>1</v>
      </c>
      <c r="D685" s="27">
        <v>6</v>
      </c>
      <c r="E685" s="30" t="s">
        <v>40</v>
      </c>
      <c r="F685" s="30"/>
      <c r="G685" s="253">
        <f>SUM(G686)</f>
        <v>383.16999999999996</v>
      </c>
      <c r="H685" s="104"/>
      <c r="I685" s="104"/>
    </row>
    <row r="686" spans="1:9" ht="57" customHeight="1" x14ac:dyDescent="0.25">
      <c r="A686" s="36" t="s">
        <v>41</v>
      </c>
      <c r="B686" s="25">
        <v>25</v>
      </c>
      <c r="C686" s="27">
        <v>1</v>
      </c>
      <c r="D686" s="27">
        <v>6</v>
      </c>
      <c r="E686" s="30" t="s">
        <v>42</v>
      </c>
      <c r="F686" s="30"/>
      <c r="G686" s="253">
        <f>SUM(G687+G693)</f>
        <v>383.16999999999996</v>
      </c>
      <c r="H686" s="104"/>
      <c r="I686" s="104"/>
    </row>
    <row r="687" spans="1:9" ht="45" x14ac:dyDescent="0.25">
      <c r="A687" s="105" t="s">
        <v>258</v>
      </c>
      <c r="B687" s="25">
        <v>25</v>
      </c>
      <c r="C687" s="27">
        <v>1</v>
      </c>
      <c r="D687" s="27">
        <v>6</v>
      </c>
      <c r="E687" s="30" t="s">
        <v>259</v>
      </c>
      <c r="F687" s="30"/>
      <c r="G687" s="253">
        <f>SUM(G688+G690)</f>
        <v>357.2</v>
      </c>
      <c r="H687" s="104"/>
      <c r="I687" s="104"/>
    </row>
    <row r="688" spans="1:9" s="22" customFormat="1" ht="15" x14ac:dyDescent="0.25">
      <c r="A688" s="24" t="s">
        <v>25</v>
      </c>
      <c r="B688" s="25">
        <v>25</v>
      </c>
      <c r="C688" s="27">
        <v>1</v>
      </c>
      <c r="D688" s="30" t="s">
        <v>157</v>
      </c>
      <c r="E688" s="30" t="s">
        <v>259</v>
      </c>
      <c r="F688" s="28">
        <v>120</v>
      </c>
      <c r="G688" s="253">
        <f>SUM(G689:G689)</f>
        <v>340.2</v>
      </c>
      <c r="H688" s="106"/>
      <c r="I688" s="107"/>
    </row>
    <row r="689" spans="1:9" s="22" customFormat="1" ht="15" x14ac:dyDescent="0.25">
      <c r="A689" s="24" t="s">
        <v>16</v>
      </c>
      <c r="B689" s="25">
        <v>25</v>
      </c>
      <c r="C689" s="27">
        <v>1</v>
      </c>
      <c r="D689" s="30" t="s">
        <v>157</v>
      </c>
      <c r="E689" s="30" t="s">
        <v>259</v>
      </c>
      <c r="F689" s="28">
        <v>121</v>
      </c>
      <c r="G689" s="253">
        <v>340.2</v>
      </c>
      <c r="H689" s="106"/>
      <c r="I689" s="107"/>
    </row>
    <row r="690" spans="1:9" s="22" customFormat="1" ht="15" x14ac:dyDescent="0.25">
      <c r="A690" s="24" t="s">
        <v>47</v>
      </c>
      <c r="B690" s="25">
        <v>25</v>
      </c>
      <c r="C690" s="27">
        <v>1</v>
      </c>
      <c r="D690" s="30" t="s">
        <v>157</v>
      </c>
      <c r="E690" s="30" t="s">
        <v>259</v>
      </c>
      <c r="F690" s="28">
        <v>240</v>
      </c>
      <c r="G690" s="253">
        <f>SUM(G691:G692)</f>
        <v>17</v>
      </c>
      <c r="H690" s="106"/>
      <c r="I690" s="107"/>
    </row>
    <row r="691" spans="1:9" s="22" customFormat="1" ht="30" x14ac:dyDescent="0.25">
      <c r="A691" s="24" t="s">
        <v>18</v>
      </c>
      <c r="B691" s="25">
        <v>25</v>
      </c>
      <c r="C691" s="27">
        <v>1</v>
      </c>
      <c r="D691" s="30" t="s">
        <v>157</v>
      </c>
      <c r="E691" s="30" t="s">
        <v>259</v>
      </c>
      <c r="F691" s="28">
        <v>242</v>
      </c>
      <c r="G691" s="253">
        <v>14.2</v>
      </c>
      <c r="H691" s="106"/>
      <c r="I691" s="107"/>
    </row>
    <row r="692" spans="1:9" s="22" customFormat="1" ht="15" x14ac:dyDescent="0.25">
      <c r="A692" s="24" t="s">
        <v>19</v>
      </c>
      <c r="B692" s="25">
        <v>25</v>
      </c>
      <c r="C692" s="27">
        <v>1</v>
      </c>
      <c r="D692" s="30" t="s">
        <v>157</v>
      </c>
      <c r="E692" s="30" t="s">
        <v>259</v>
      </c>
      <c r="F692" s="28">
        <v>244</v>
      </c>
      <c r="G692" s="253">
        <v>2.8</v>
      </c>
      <c r="H692" s="106"/>
      <c r="I692" s="107"/>
    </row>
    <row r="693" spans="1:9" ht="30" customHeight="1" x14ac:dyDescent="0.25">
      <c r="A693" s="24" t="s">
        <v>470</v>
      </c>
      <c r="B693" s="25">
        <v>25</v>
      </c>
      <c r="C693" s="27">
        <v>1</v>
      </c>
      <c r="D693" s="30" t="s">
        <v>157</v>
      </c>
      <c r="E693" s="30" t="s">
        <v>467</v>
      </c>
      <c r="F693" s="30"/>
      <c r="G693" s="253">
        <f>G694+G696</f>
        <v>25.97</v>
      </c>
      <c r="H693" s="104"/>
      <c r="I693" s="104"/>
    </row>
    <row r="694" spans="1:9" ht="15" x14ac:dyDescent="0.25">
      <c r="A694" s="24" t="s">
        <v>25</v>
      </c>
      <c r="B694" s="25">
        <v>25</v>
      </c>
      <c r="C694" s="27">
        <v>1</v>
      </c>
      <c r="D694" s="30" t="s">
        <v>157</v>
      </c>
      <c r="E694" s="30" t="s">
        <v>467</v>
      </c>
      <c r="F694" s="30" t="s">
        <v>469</v>
      </c>
      <c r="G694" s="253">
        <f>SUM(G695)</f>
        <v>20.57</v>
      </c>
      <c r="H694" s="104"/>
      <c r="I694" s="104"/>
    </row>
    <row r="695" spans="1:9" ht="15" x14ac:dyDescent="0.25">
      <c r="A695" s="24" t="s">
        <v>16</v>
      </c>
      <c r="B695" s="25">
        <v>25</v>
      </c>
      <c r="C695" s="27">
        <v>1</v>
      </c>
      <c r="D695" s="30" t="s">
        <v>157</v>
      </c>
      <c r="E695" s="30" t="s">
        <v>467</v>
      </c>
      <c r="F695" s="30" t="s">
        <v>468</v>
      </c>
      <c r="G695" s="253">
        <v>20.57</v>
      </c>
      <c r="H695" s="104"/>
      <c r="I695" s="104"/>
    </row>
    <row r="696" spans="1:9" ht="15" x14ac:dyDescent="0.25">
      <c r="A696" s="24" t="s">
        <v>47</v>
      </c>
      <c r="B696" s="25">
        <v>25</v>
      </c>
      <c r="C696" s="27">
        <v>1</v>
      </c>
      <c r="D696" s="30" t="s">
        <v>157</v>
      </c>
      <c r="E696" s="30" t="s">
        <v>467</v>
      </c>
      <c r="F696" s="28">
        <v>240</v>
      </c>
      <c r="G696" s="253">
        <f>SUM(G697)</f>
        <v>5.4</v>
      </c>
      <c r="H696" s="104"/>
      <c r="I696" s="104"/>
    </row>
    <row r="697" spans="1:9" ht="15" x14ac:dyDescent="0.25">
      <c r="A697" s="24" t="s">
        <v>19</v>
      </c>
      <c r="B697" s="25">
        <v>25</v>
      </c>
      <c r="C697" s="27">
        <v>1</v>
      </c>
      <c r="D697" s="30" t="s">
        <v>157</v>
      </c>
      <c r="E697" s="30" t="s">
        <v>467</v>
      </c>
      <c r="F697" s="28">
        <v>244</v>
      </c>
      <c r="G697" s="253">
        <v>5.4</v>
      </c>
      <c r="H697" s="104"/>
      <c r="I697" s="104"/>
    </row>
    <row r="698" spans="1:9" s="22" customFormat="1" ht="14.25" x14ac:dyDescent="0.2">
      <c r="A698" s="17" t="s">
        <v>53</v>
      </c>
      <c r="B698" s="23">
        <v>25</v>
      </c>
      <c r="C698" s="48">
        <v>1</v>
      </c>
      <c r="D698" s="49" t="s">
        <v>55</v>
      </c>
      <c r="E698" s="49"/>
      <c r="F698" s="50"/>
      <c r="G698" s="252">
        <f>SUM(G699)</f>
        <v>300</v>
      </c>
      <c r="H698" s="107"/>
      <c r="I698" s="107"/>
    </row>
    <row r="699" spans="1:9" ht="15" x14ac:dyDescent="0.25">
      <c r="A699" s="226" t="s">
        <v>437</v>
      </c>
      <c r="B699" s="25">
        <v>25</v>
      </c>
      <c r="C699" s="62">
        <v>1</v>
      </c>
      <c r="D699" s="79" t="s">
        <v>55</v>
      </c>
      <c r="E699" s="225" t="s">
        <v>153</v>
      </c>
      <c r="F699" s="229"/>
      <c r="G699" s="253">
        <f>SUM(G700)</f>
        <v>300</v>
      </c>
      <c r="H699" s="104"/>
      <c r="I699" s="104"/>
    </row>
    <row r="700" spans="1:9" ht="30" x14ac:dyDescent="0.25">
      <c r="A700" s="24" t="s">
        <v>455</v>
      </c>
      <c r="B700" s="25">
        <v>25</v>
      </c>
      <c r="C700" s="62">
        <v>1</v>
      </c>
      <c r="D700" s="79" t="s">
        <v>55</v>
      </c>
      <c r="E700" s="30" t="s">
        <v>155</v>
      </c>
      <c r="F700" s="228"/>
      <c r="G700" s="253">
        <f>SUM(G701)</f>
        <v>300</v>
      </c>
      <c r="H700" s="104"/>
      <c r="I700" s="104"/>
    </row>
    <row r="701" spans="1:9" ht="33" customHeight="1" x14ac:dyDescent="0.25">
      <c r="A701" s="95" t="s">
        <v>454</v>
      </c>
      <c r="B701" s="25">
        <v>25</v>
      </c>
      <c r="C701" s="62">
        <v>1</v>
      </c>
      <c r="D701" s="79" t="s">
        <v>55</v>
      </c>
      <c r="E701" s="30" t="s">
        <v>432</v>
      </c>
      <c r="F701" s="228"/>
      <c r="G701" s="253">
        <f>SUM(G702)</f>
        <v>300</v>
      </c>
      <c r="H701" s="104"/>
      <c r="I701" s="104"/>
    </row>
    <row r="702" spans="1:9" ht="15" x14ac:dyDescent="0.25">
      <c r="A702" s="24" t="s">
        <v>261</v>
      </c>
      <c r="B702" s="25">
        <v>25</v>
      </c>
      <c r="C702" s="62">
        <v>1</v>
      </c>
      <c r="D702" s="30" t="s">
        <v>55</v>
      </c>
      <c r="E702" s="30" t="s">
        <v>432</v>
      </c>
      <c r="F702" s="28">
        <v>540</v>
      </c>
      <c r="G702" s="253">
        <v>300</v>
      </c>
      <c r="H702" s="104"/>
      <c r="I702" s="104"/>
    </row>
    <row r="703" spans="1:9" ht="14.25" x14ac:dyDescent="0.2">
      <c r="A703" s="17" t="s">
        <v>74</v>
      </c>
      <c r="B703" s="23">
        <v>25</v>
      </c>
      <c r="C703" s="48">
        <v>3</v>
      </c>
      <c r="D703" s="48"/>
      <c r="E703" s="49"/>
      <c r="F703" s="50"/>
      <c r="G703" s="252">
        <f>SUM(G704)</f>
        <v>304</v>
      </c>
      <c r="H703" s="104"/>
      <c r="I703" s="104"/>
    </row>
    <row r="704" spans="1:9" s="22" customFormat="1" ht="30" x14ac:dyDescent="0.25">
      <c r="A704" s="44" t="s">
        <v>90</v>
      </c>
      <c r="B704" s="25">
        <v>25</v>
      </c>
      <c r="C704" s="27">
        <v>3</v>
      </c>
      <c r="D704" s="27">
        <v>14</v>
      </c>
      <c r="E704" s="30"/>
      <c r="F704" s="28"/>
      <c r="G704" s="253">
        <f>SUM(G705)</f>
        <v>304</v>
      </c>
      <c r="H704" s="107"/>
      <c r="I704" s="107"/>
    </row>
    <row r="705" spans="1:9" ht="15" x14ac:dyDescent="0.25">
      <c r="A705" s="24" t="s">
        <v>217</v>
      </c>
      <c r="B705" s="25">
        <v>25</v>
      </c>
      <c r="C705" s="27">
        <v>3</v>
      </c>
      <c r="D705" s="27">
        <v>14</v>
      </c>
      <c r="E705" s="30" t="s">
        <v>69</v>
      </c>
      <c r="F705" s="28"/>
      <c r="G705" s="253">
        <f>SUM(G706)</f>
        <v>304</v>
      </c>
      <c r="H705" s="104"/>
      <c r="I705" s="104"/>
    </row>
    <row r="706" spans="1:9" ht="45" x14ac:dyDescent="0.25">
      <c r="A706" s="24" t="s">
        <v>260</v>
      </c>
      <c r="B706" s="25">
        <v>25</v>
      </c>
      <c r="C706" s="27">
        <v>3</v>
      </c>
      <c r="D706" s="27">
        <v>14</v>
      </c>
      <c r="E706" s="30" t="s">
        <v>71</v>
      </c>
      <c r="F706" s="28"/>
      <c r="G706" s="253">
        <f>SUM(G707)</f>
        <v>304</v>
      </c>
      <c r="H706" s="104"/>
      <c r="I706" s="104"/>
    </row>
    <row r="707" spans="1:9" ht="15" x14ac:dyDescent="0.25">
      <c r="A707" s="24" t="s">
        <v>261</v>
      </c>
      <c r="B707" s="25">
        <v>25</v>
      </c>
      <c r="C707" s="27">
        <v>3</v>
      </c>
      <c r="D707" s="27">
        <v>14</v>
      </c>
      <c r="E707" s="30" t="s">
        <v>71</v>
      </c>
      <c r="F707" s="43">
        <v>540</v>
      </c>
      <c r="G707" s="253">
        <v>304</v>
      </c>
      <c r="H707" s="104"/>
      <c r="I707" s="104"/>
    </row>
    <row r="708" spans="1:9" ht="14.25" x14ac:dyDescent="0.2">
      <c r="A708" s="17" t="s">
        <v>91</v>
      </c>
      <c r="B708" s="23">
        <v>25</v>
      </c>
      <c r="C708" s="48">
        <v>4</v>
      </c>
      <c r="D708" s="48"/>
      <c r="E708" s="49"/>
      <c r="F708" s="50"/>
      <c r="G708" s="252">
        <f>SUM(G709)</f>
        <v>2226</v>
      </c>
      <c r="H708" s="104"/>
      <c r="I708" s="104"/>
    </row>
    <row r="709" spans="1:9" s="22" customFormat="1" ht="15" x14ac:dyDescent="0.25">
      <c r="A709" s="56" t="s">
        <v>262</v>
      </c>
      <c r="B709" s="25">
        <v>25</v>
      </c>
      <c r="C709" s="57">
        <v>4</v>
      </c>
      <c r="D709" s="53">
        <v>10</v>
      </c>
      <c r="E709" s="54"/>
      <c r="F709" s="55"/>
      <c r="G709" s="258">
        <f>SUM(G710)</f>
        <v>2226</v>
      </c>
      <c r="H709" s="107"/>
      <c r="I709" s="107"/>
    </row>
    <row r="710" spans="1:9" ht="15" x14ac:dyDescent="0.25">
      <c r="A710" s="36" t="s">
        <v>39</v>
      </c>
      <c r="B710" s="25">
        <v>25</v>
      </c>
      <c r="C710" s="57">
        <v>4</v>
      </c>
      <c r="D710" s="57">
        <v>10</v>
      </c>
      <c r="E710" s="54">
        <v>5210000</v>
      </c>
      <c r="F710" s="55"/>
      <c r="G710" s="258">
        <f>G711</f>
        <v>2226</v>
      </c>
      <c r="H710" s="104"/>
      <c r="I710" s="104"/>
    </row>
    <row r="711" spans="1:9" ht="45" x14ac:dyDescent="0.25">
      <c r="A711" s="24" t="s">
        <v>188</v>
      </c>
      <c r="B711" s="25">
        <v>25</v>
      </c>
      <c r="C711" s="27">
        <v>4</v>
      </c>
      <c r="D711" s="30" t="s">
        <v>263</v>
      </c>
      <c r="E711" s="30" t="s">
        <v>189</v>
      </c>
      <c r="F711" s="28"/>
      <c r="G711" s="253">
        <f>G712</f>
        <v>2226</v>
      </c>
      <c r="H711" s="104"/>
      <c r="I711" s="104"/>
    </row>
    <row r="712" spans="1:9" ht="30" x14ac:dyDescent="0.25">
      <c r="A712" s="36" t="s">
        <v>264</v>
      </c>
      <c r="B712" s="25">
        <v>25</v>
      </c>
      <c r="C712" s="57">
        <v>4</v>
      </c>
      <c r="D712" s="57">
        <v>10</v>
      </c>
      <c r="E712" s="54">
        <v>5210102</v>
      </c>
      <c r="F712" s="55"/>
      <c r="G712" s="258">
        <f>G713</f>
        <v>2226</v>
      </c>
      <c r="H712" s="104"/>
      <c r="I712" s="104"/>
    </row>
    <row r="713" spans="1:9" ht="15" x14ac:dyDescent="0.25">
      <c r="A713" s="24" t="s">
        <v>265</v>
      </c>
      <c r="B713" s="25">
        <v>25</v>
      </c>
      <c r="C713" s="57">
        <v>4</v>
      </c>
      <c r="D713" s="57">
        <v>10</v>
      </c>
      <c r="E713" s="54">
        <v>5210102</v>
      </c>
      <c r="F713" s="28">
        <v>240</v>
      </c>
      <c r="G713" s="258">
        <f>G714</f>
        <v>2226</v>
      </c>
      <c r="H713" s="104"/>
      <c r="I713" s="104"/>
    </row>
    <row r="714" spans="1:9" ht="30" x14ac:dyDescent="0.25">
      <c r="A714" s="24" t="s">
        <v>18</v>
      </c>
      <c r="B714" s="25">
        <v>25</v>
      </c>
      <c r="C714" s="57">
        <v>4</v>
      </c>
      <c r="D714" s="57">
        <v>10</v>
      </c>
      <c r="E714" s="54">
        <v>5210102</v>
      </c>
      <c r="F714" s="28">
        <v>242</v>
      </c>
      <c r="G714" s="258">
        <v>2226</v>
      </c>
      <c r="H714" s="104"/>
      <c r="I714" s="104"/>
    </row>
    <row r="715" spans="1:9" ht="15" x14ac:dyDescent="0.25">
      <c r="A715" s="17" t="s">
        <v>466</v>
      </c>
      <c r="B715" s="23">
        <v>25</v>
      </c>
      <c r="C715" s="48">
        <v>5</v>
      </c>
      <c r="D715" s="48"/>
      <c r="E715" s="54"/>
      <c r="F715" s="28"/>
      <c r="G715" s="428">
        <f>SUM(G728+G720+G716)</f>
        <v>12828.2</v>
      </c>
      <c r="H715" s="104"/>
      <c r="I715" s="104"/>
    </row>
    <row r="716" spans="1:9" s="22" customFormat="1" ht="14.25" x14ac:dyDescent="0.2">
      <c r="A716" s="17" t="s">
        <v>497</v>
      </c>
      <c r="B716" s="23">
        <v>25</v>
      </c>
      <c r="C716" s="48">
        <v>5</v>
      </c>
      <c r="D716" s="49" t="s">
        <v>106</v>
      </c>
      <c r="E716" s="49"/>
      <c r="F716" s="50"/>
      <c r="G716" s="252">
        <f>SUM(G717)</f>
        <v>100</v>
      </c>
      <c r="H716" s="107"/>
      <c r="I716" s="107"/>
    </row>
    <row r="717" spans="1:9" ht="15" x14ac:dyDescent="0.25">
      <c r="A717" s="69" t="s">
        <v>1355</v>
      </c>
      <c r="B717" s="25">
        <v>25</v>
      </c>
      <c r="C717" s="411">
        <v>5</v>
      </c>
      <c r="D717" s="412" t="s">
        <v>106</v>
      </c>
      <c r="E717" s="68" t="s">
        <v>1356</v>
      </c>
      <c r="F717" s="427"/>
      <c r="G717" s="253">
        <f>SUM(G718)</f>
        <v>100</v>
      </c>
      <c r="H717" s="104"/>
      <c r="I717" s="104"/>
    </row>
    <row r="718" spans="1:9" ht="15" x14ac:dyDescent="0.25">
      <c r="A718" s="69" t="s">
        <v>1357</v>
      </c>
      <c r="B718" s="25">
        <v>25</v>
      </c>
      <c r="C718" s="67">
        <v>5</v>
      </c>
      <c r="D718" s="68" t="s">
        <v>106</v>
      </c>
      <c r="E718" s="68" t="s">
        <v>1358</v>
      </c>
      <c r="F718" s="427"/>
      <c r="G718" s="253">
        <f>SUM(G719)</f>
        <v>100</v>
      </c>
      <c r="H718" s="104"/>
      <c r="I718" s="104"/>
    </row>
    <row r="719" spans="1:9" ht="15" x14ac:dyDescent="0.25">
      <c r="A719" s="69" t="s">
        <v>261</v>
      </c>
      <c r="B719" s="25">
        <v>25</v>
      </c>
      <c r="C719" s="67">
        <v>5</v>
      </c>
      <c r="D719" s="68" t="s">
        <v>106</v>
      </c>
      <c r="E719" s="68" t="s">
        <v>1358</v>
      </c>
      <c r="F719" s="64">
        <v>540</v>
      </c>
      <c r="G719" s="253">
        <v>100</v>
      </c>
      <c r="H719" s="104"/>
      <c r="I719" s="104"/>
    </row>
    <row r="720" spans="1:9" s="22" customFormat="1" ht="14.25" x14ac:dyDescent="0.2">
      <c r="A720" s="17" t="s">
        <v>465</v>
      </c>
      <c r="B720" s="23">
        <v>25</v>
      </c>
      <c r="C720" s="48">
        <v>5</v>
      </c>
      <c r="D720" s="49" t="s">
        <v>113</v>
      </c>
      <c r="E720" s="49"/>
      <c r="F720" s="50"/>
      <c r="G720" s="252">
        <f>SUM(G724+G721)</f>
        <v>1155</v>
      </c>
      <c r="H720" s="107"/>
      <c r="I720" s="107"/>
    </row>
    <row r="721" spans="1:9" s="22" customFormat="1" ht="15" x14ac:dyDescent="0.25">
      <c r="A721" s="69" t="s">
        <v>1359</v>
      </c>
      <c r="B721" s="25">
        <v>25</v>
      </c>
      <c r="C721" s="411">
        <v>5</v>
      </c>
      <c r="D721" s="412" t="s">
        <v>113</v>
      </c>
      <c r="E721" s="68" t="s">
        <v>1360</v>
      </c>
      <c r="F721" s="429"/>
      <c r="G721" s="253">
        <f>SUM(G722)</f>
        <v>1105</v>
      </c>
      <c r="H721" s="107"/>
      <c r="I721" s="107"/>
    </row>
    <row r="722" spans="1:9" s="22" customFormat="1" ht="15" x14ac:dyDescent="0.25">
      <c r="A722" s="69" t="s">
        <v>1361</v>
      </c>
      <c r="B722" s="25">
        <v>25</v>
      </c>
      <c r="C722" s="67">
        <v>5</v>
      </c>
      <c r="D722" s="67">
        <v>5</v>
      </c>
      <c r="E722" s="68" t="s">
        <v>1362</v>
      </c>
      <c r="F722" s="64"/>
      <c r="G722" s="253">
        <f>SUM(G723)</f>
        <v>1105</v>
      </c>
      <c r="H722" s="107"/>
      <c r="I722" s="107"/>
    </row>
    <row r="723" spans="1:9" s="22" customFormat="1" ht="15" x14ac:dyDescent="0.25">
      <c r="A723" s="69" t="s">
        <v>261</v>
      </c>
      <c r="B723" s="25">
        <v>25</v>
      </c>
      <c r="C723" s="67">
        <v>5</v>
      </c>
      <c r="D723" s="68" t="s">
        <v>113</v>
      </c>
      <c r="E723" s="68" t="s">
        <v>1362</v>
      </c>
      <c r="F723" s="64">
        <v>540</v>
      </c>
      <c r="G723" s="253">
        <v>1105</v>
      </c>
      <c r="H723" s="107"/>
      <c r="I723" s="107"/>
    </row>
    <row r="724" spans="1:9" ht="15" x14ac:dyDescent="0.25">
      <c r="A724" s="226" t="s">
        <v>437</v>
      </c>
      <c r="B724" s="25">
        <v>25</v>
      </c>
      <c r="C724" s="27">
        <v>5</v>
      </c>
      <c r="D724" s="30" t="s">
        <v>113</v>
      </c>
      <c r="E724" s="30" t="s">
        <v>153</v>
      </c>
      <c r="F724" s="28"/>
      <c r="G724" s="253">
        <f>SUM(G725)</f>
        <v>50</v>
      </c>
      <c r="H724" s="104"/>
      <c r="I724" s="104"/>
    </row>
    <row r="725" spans="1:9" ht="30" x14ac:dyDescent="0.25">
      <c r="A725" s="24" t="s">
        <v>455</v>
      </c>
      <c r="B725" s="25">
        <v>25</v>
      </c>
      <c r="C725" s="27">
        <v>5</v>
      </c>
      <c r="D725" s="30" t="s">
        <v>113</v>
      </c>
      <c r="E725" s="30" t="s">
        <v>155</v>
      </c>
      <c r="F725" s="28"/>
      <c r="G725" s="253">
        <f>SUM(G726)</f>
        <v>50</v>
      </c>
      <c r="H725" s="104"/>
      <c r="I725" s="104"/>
    </row>
    <row r="726" spans="1:9" ht="33" customHeight="1" x14ac:dyDescent="0.25">
      <c r="A726" s="95" t="s">
        <v>454</v>
      </c>
      <c r="B726" s="25">
        <v>25</v>
      </c>
      <c r="C726" s="27">
        <v>5</v>
      </c>
      <c r="D726" s="30" t="s">
        <v>113</v>
      </c>
      <c r="E726" s="30" t="s">
        <v>432</v>
      </c>
      <c r="F726" s="28"/>
      <c r="G726" s="253">
        <f>SUM(G727)</f>
        <v>50</v>
      </c>
      <c r="H726" s="104"/>
      <c r="I726" s="104"/>
    </row>
    <row r="727" spans="1:9" ht="15" x14ac:dyDescent="0.25">
      <c r="A727" s="24" t="s">
        <v>261</v>
      </c>
      <c r="B727" s="25">
        <v>25</v>
      </c>
      <c r="C727" s="27">
        <v>5</v>
      </c>
      <c r="D727" s="30" t="s">
        <v>113</v>
      </c>
      <c r="E727" s="30" t="s">
        <v>432</v>
      </c>
      <c r="F727" s="28">
        <v>540</v>
      </c>
      <c r="G727" s="253">
        <v>50</v>
      </c>
      <c r="H727" s="104"/>
      <c r="I727" s="104"/>
    </row>
    <row r="728" spans="1:9" s="22" customFormat="1" ht="14.25" x14ac:dyDescent="0.2">
      <c r="A728" s="17" t="s">
        <v>434</v>
      </c>
      <c r="B728" s="23">
        <v>25</v>
      </c>
      <c r="C728" s="48">
        <v>5</v>
      </c>
      <c r="D728" s="48">
        <v>3</v>
      </c>
      <c r="E728" s="49"/>
      <c r="F728" s="50"/>
      <c r="G728" s="428">
        <f>SUM(G729+G732)</f>
        <v>11573.2</v>
      </c>
      <c r="H728" s="107"/>
      <c r="I728" s="107"/>
    </row>
    <row r="729" spans="1:9" ht="15" x14ac:dyDescent="0.25">
      <c r="A729" s="36" t="s">
        <v>39</v>
      </c>
      <c r="B729" s="25">
        <v>25</v>
      </c>
      <c r="C729" s="27">
        <v>5</v>
      </c>
      <c r="D729" s="27">
        <v>3</v>
      </c>
      <c r="E729" s="30" t="s">
        <v>40</v>
      </c>
      <c r="F729" s="228"/>
      <c r="G729" s="258">
        <f>SUM(G730)</f>
        <v>9066.1</v>
      </c>
      <c r="H729" s="104"/>
      <c r="I729" s="104"/>
    </row>
    <row r="730" spans="1:9" ht="30" x14ac:dyDescent="0.25">
      <c r="A730" s="24" t="s">
        <v>464</v>
      </c>
      <c r="B730" s="25">
        <v>25</v>
      </c>
      <c r="C730" s="27">
        <v>5</v>
      </c>
      <c r="D730" s="27">
        <v>3</v>
      </c>
      <c r="E730" s="30" t="s">
        <v>463</v>
      </c>
      <c r="F730" s="228"/>
      <c r="G730" s="258">
        <f>SUM(G731)</f>
        <v>9066.1</v>
      </c>
      <c r="H730" s="104"/>
      <c r="I730" s="104"/>
    </row>
    <row r="731" spans="1:9" ht="15" x14ac:dyDescent="0.25">
      <c r="A731" s="24" t="s">
        <v>261</v>
      </c>
      <c r="B731" s="25">
        <v>25</v>
      </c>
      <c r="C731" s="27">
        <v>5</v>
      </c>
      <c r="D731" s="27">
        <v>3</v>
      </c>
      <c r="E731" s="30" t="s">
        <v>463</v>
      </c>
      <c r="F731" s="43">
        <v>540</v>
      </c>
      <c r="G731" s="258">
        <v>9066.1</v>
      </c>
      <c r="H731" s="104"/>
      <c r="I731" s="104"/>
    </row>
    <row r="732" spans="1:9" ht="15" x14ac:dyDescent="0.25">
      <c r="A732" s="226" t="s">
        <v>437</v>
      </c>
      <c r="B732" s="25">
        <v>25</v>
      </c>
      <c r="C732" s="27">
        <v>5</v>
      </c>
      <c r="D732" s="30" t="s">
        <v>22</v>
      </c>
      <c r="E732" s="30" t="s">
        <v>153</v>
      </c>
      <c r="F732" s="28"/>
      <c r="G732" s="266">
        <f>SUM(G733)</f>
        <v>2507.1</v>
      </c>
      <c r="H732" s="104"/>
      <c r="I732" s="104"/>
    </row>
    <row r="733" spans="1:9" ht="30" x14ac:dyDescent="0.25">
      <c r="A733" s="24" t="s">
        <v>455</v>
      </c>
      <c r="B733" s="25">
        <v>25</v>
      </c>
      <c r="C733" s="27">
        <v>5</v>
      </c>
      <c r="D733" s="30" t="s">
        <v>22</v>
      </c>
      <c r="E733" s="30" t="s">
        <v>155</v>
      </c>
      <c r="F733" s="28"/>
      <c r="G733" s="253">
        <f>SUM(G734)</f>
        <v>2507.1</v>
      </c>
      <c r="H733" s="104"/>
      <c r="I733" s="104"/>
    </row>
    <row r="734" spans="1:9" ht="32.25" customHeight="1" x14ac:dyDescent="0.25">
      <c r="A734" s="95" t="s">
        <v>454</v>
      </c>
      <c r="B734" s="25">
        <v>25</v>
      </c>
      <c r="C734" s="27">
        <v>5</v>
      </c>
      <c r="D734" s="30" t="s">
        <v>22</v>
      </c>
      <c r="E734" s="30" t="s">
        <v>432</v>
      </c>
      <c r="F734" s="28"/>
      <c r="G734" s="253">
        <f>SUM(G735)</f>
        <v>2507.1</v>
      </c>
      <c r="H734" s="104"/>
      <c r="I734" s="104"/>
    </row>
    <row r="735" spans="1:9" ht="15" x14ac:dyDescent="0.25">
      <c r="A735" s="24" t="s">
        <v>261</v>
      </c>
      <c r="B735" s="25">
        <v>25</v>
      </c>
      <c r="C735" s="27">
        <v>5</v>
      </c>
      <c r="D735" s="30" t="s">
        <v>22</v>
      </c>
      <c r="E735" s="30" t="s">
        <v>432</v>
      </c>
      <c r="F735" s="28">
        <v>540</v>
      </c>
      <c r="G735" s="253">
        <v>2507.1</v>
      </c>
      <c r="H735" s="104"/>
      <c r="I735" s="104"/>
    </row>
    <row r="736" spans="1:9" ht="14.25" x14ac:dyDescent="0.2">
      <c r="A736" s="108" t="s">
        <v>268</v>
      </c>
      <c r="B736" s="23">
        <v>25</v>
      </c>
      <c r="C736" s="109">
        <v>8</v>
      </c>
      <c r="D736" s="109"/>
      <c r="E736" s="110" t="s">
        <v>269</v>
      </c>
      <c r="F736" s="110" t="s">
        <v>269</v>
      </c>
      <c r="G736" s="267">
        <f>SUM(G737)</f>
        <v>3881.8</v>
      </c>
      <c r="H736" s="104"/>
      <c r="I736" s="104"/>
    </row>
    <row r="737" spans="1:9" ht="15" x14ac:dyDescent="0.25">
      <c r="A737" s="111" t="s">
        <v>270</v>
      </c>
      <c r="B737" s="25">
        <v>25</v>
      </c>
      <c r="C737" s="78">
        <v>8</v>
      </c>
      <c r="D737" s="27">
        <v>1</v>
      </c>
      <c r="E737" s="79" t="s">
        <v>269</v>
      </c>
      <c r="F737" s="79" t="s">
        <v>269</v>
      </c>
      <c r="G737" s="268">
        <f>SUM(G738+G749+G745+G741)</f>
        <v>3881.8</v>
      </c>
      <c r="H737" s="104"/>
      <c r="I737" s="104"/>
    </row>
    <row r="738" spans="1:9" ht="15" x14ac:dyDescent="0.25">
      <c r="A738" s="112" t="s">
        <v>271</v>
      </c>
      <c r="B738" s="25">
        <v>25</v>
      </c>
      <c r="C738" s="78">
        <v>8</v>
      </c>
      <c r="D738" s="27">
        <v>1</v>
      </c>
      <c r="E738" s="79" t="s">
        <v>272</v>
      </c>
      <c r="F738" s="79" t="s">
        <v>269</v>
      </c>
      <c r="G738" s="268">
        <f>SUM(G739)</f>
        <v>370</v>
      </c>
      <c r="H738" s="104"/>
      <c r="I738" s="104"/>
    </row>
    <row r="739" spans="1:9" ht="45" x14ac:dyDescent="0.25">
      <c r="A739" s="112" t="s">
        <v>273</v>
      </c>
      <c r="B739" s="25">
        <v>25</v>
      </c>
      <c r="C739" s="78">
        <v>8</v>
      </c>
      <c r="D739" s="27">
        <v>1</v>
      </c>
      <c r="E739" s="79" t="s">
        <v>272</v>
      </c>
      <c r="F739" s="79" t="s">
        <v>269</v>
      </c>
      <c r="G739" s="268">
        <f>SUM(G740)</f>
        <v>370</v>
      </c>
      <c r="H739" s="104"/>
      <c r="I739" s="104"/>
    </row>
    <row r="740" spans="1:9" s="22" customFormat="1" ht="30" x14ac:dyDescent="0.25">
      <c r="A740" s="112" t="s">
        <v>274</v>
      </c>
      <c r="B740" s="25">
        <v>25</v>
      </c>
      <c r="C740" s="78">
        <v>8</v>
      </c>
      <c r="D740" s="27">
        <v>1</v>
      </c>
      <c r="E740" s="79" t="s">
        <v>272</v>
      </c>
      <c r="F740" s="79" t="s">
        <v>275</v>
      </c>
      <c r="G740" s="268">
        <v>370</v>
      </c>
      <c r="H740" s="107"/>
      <c r="I740" s="107"/>
    </row>
    <row r="741" spans="1:9" s="22" customFormat="1" ht="15" x14ac:dyDescent="0.25">
      <c r="A741" s="226" t="s">
        <v>437</v>
      </c>
      <c r="B741" s="25">
        <v>25</v>
      </c>
      <c r="C741" s="27">
        <v>8</v>
      </c>
      <c r="D741" s="30" t="s">
        <v>106</v>
      </c>
      <c r="E741" s="30" t="s">
        <v>153</v>
      </c>
      <c r="F741" s="28"/>
      <c r="G741" s="253">
        <f>SUM(G742)</f>
        <v>2547.9</v>
      </c>
      <c r="H741" s="107"/>
      <c r="I741" s="107"/>
    </row>
    <row r="742" spans="1:9" s="22" customFormat="1" ht="30" x14ac:dyDescent="0.25">
      <c r="A742" s="24" t="s">
        <v>455</v>
      </c>
      <c r="B742" s="25">
        <v>25</v>
      </c>
      <c r="C742" s="27">
        <v>8</v>
      </c>
      <c r="D742" s="30" t="s">
        <v>106</v>
      </c>
      <c r="E742" s="30" t="s">
        <v>155</v>
      </c>
      <c r="F742" s="28"/>
      <c r="G742" s="253">
        <f>SUM(G743)</f>
        <v>2547.9</v>
      </c>
      <c r="H742" s="107"/>
      <c r="I742" s="107"/>
    </row>
    <row r="743" spans="1:9" s="22" customFormat="1" ht="32.25" customHeight="1" x14ac:dyDescent="0.25">
      <c r="A743" s="95" t="s">
        <v>454</v>
      </c>
      <c r="B743" s="25">
        <v>25</v>
      </c>
      <c r="C743" s="27">
        <v>8</v>
      </c>
      <c r="D743" s="30" t="s">
        <v>106</v>
      </c>
      <c r="E743" s="30" t="s">
        <v>432</v>
      </c>
      <c r="F743" s="28"/>
      <c r="G743" s="253">
        <f>SUM(G744)</f>
        <v>2547.9</v>
      </c>
      <c r="H743" s="107"/>
      <c r="I743" s="107"/>
    </row>
    <row r="744" spans="1:9" s="22" customFormat="1" ht="15" x14ac:dyDescent="0.25">
      <c r="A744" s="24" t="s">
        <v>261</v>
      </c>
      <c r="B744" s="25">
        <v>25</v>
      </c>
      <c r="C744" s="27">
        <v>8</v>
      </c>
      <c r="D744" s="30" t="s">
        <v>106</v>
      </c>
      <c r="E744" s="30" t="s">
        <v>432</v>
      </c>
      <c r="F744" s="28">
        <v>540</v>
      </c>
      <c r="G744" s="253">
        <v>2547.9</v>
      </c>
      <c r="H744" s="107"/>
      <c r="I744" s="107"/>
    </row>
    <row r="745" spans="1:9" s="22" customFormat="1" ht="15" x14ac:dyDescent="0.25">
      <c r="A745" s="36" t="s">
        <v>39</v>
      </c>
      <c r="B745" s="25">
        <v>25</v>
      </c>
      <c r="C745" s="78">
        <v>8</v>
      </c>
      <c r="D745" s="27">
        <v>1</v>
      </c>
      <c r="E745" s="30" t="s">
        <v>40</v>
      </c>
      <c r="F745" s="228"/>
      <c r="G745" s="268">
        <f>SUM(G746)</f>
        <v>933.9</v>
      </c>
      <c r="H745" s="107"/>
      <c r="I745" s="107"/>
    </row>
    <row r="746" spans="1:9" s="22" customFormat="1" ht="15" x14ac:dyDescent="0.25">
      <c r="A746" s="36" t="s">
        <v>266</v>
      </c>
      <c r="B746" s="25">
        <v>25</v>
      </c>
      <c r="C746" s="78">
        <v>8</v>
      </c>
      <c r="D746" s="27">
        <v>1</v>
      </c>
      <c r="E746" s="30" t="s">
        <v>267</v>
      </c>
      <c r="F746" s="228"/>
      <c r="G746" s="268">
        <f>SUM(G747)</f>
        <v>933.9</v>
      </c>
      <c r="H746" s="107"/>
      <c r="I746" s="107"/>
    </row>
    <row r="747" spans="1:9" s="22" customFormat="1" ht="30" x14ac:dyDescent="0.25">
      <c r="A747" s="24" t="s">
        <v>464</v>
      </c>
      <c r="B747" s="25">
        <v>25</v>
      </c>
      <c r="C747" s="78">
        <v>8</v>
      </c>
      <c r="D747" s="27">
        <v>1</v>
      </c>
      <c r="E747" s="30" t="s">
        <v>463</v>
      </c>
      <c r="F747" s="228"/>
      <c r="G747" s="268">
        <f>SUM(G748)</f>
        <v>933.9</v>
      </c>
      <c r="H747" s="107"/>
      <c r="I747" s="107"/>
    </row>
    <row r="748" spans="1:9" s="22" customFormat="1" ht="15" x14ac:dyDescent="0.25">
      <c r="A748" s="24" t="s">
        <v>261</v>
      </c>
      <c r="B748" s="25">
        <v>25</v>
      </c>
      <c r="C748" s="78">
        <v>8</v>
      </c>
      <c r="D748" s="27">
        <v>1</v>
      </c>
      <c r="E748" s="30" t="s">
        <v>463</v>
      </c>
      <c r="F748" s="43">
        <v>540</v>
      </c>
      <c r="G748" s="268">
        <v>933.9</v>
      </c>
      <c r="H748" s="107"/>
      <c r="I748" s="107"/>
    </row>
    <row r="749" spans="1:9" s="22" customFormat="1" ht="15" x14ac:dyDescent="0.25">
      <c r="A749" s="44" t="s">
        <v>68</v>
      </c>
      <c r="B749" s="25">
        <v>25</v>
      </c>
      <c r="C749" s="78">
        <v>8</v>
      </c>
      <c r="D749" s="27">
        <v>1</v>
      </c>
      <c r="E749" s="79" t="s">
        <v>69</v>
      </c>
      <c r="F749" s="79" t="s">
        <v>269</v>
      </c>
      <c r="G749" s="268">
        <f>SUM(G750)</f>
        <v>30</v>
      </c>
      <c r="H749" s="107"/>
      <c r="I749" s="107"/>
    </row>
    <row r="750" spans="1:9" ht="45" x14ac:dyDescent="0.25">
      <c r="A750" s="111" t="s">
        <v>70</v>
      </c>
      <c r="B750" s="25">
        <v>25</v>
      </c>
      <c r="C750" s="78">
        <v>8</v>
      </c>
      <c r="D750" s="27">
        <v>1</v>
      </c>
      <c r="E750" s="79" t="s">
        <v>71</v>
      </c>
      <c r="F750" s="79" t="s">
        <v>269</v>
      </c>
      <c r="G750" s="268">
        <f>SUM(G751)</f>
        <v>30</v>
      </c>
      <c r="H750" s="104"/>
      <c r="I750" s="104"/>
    </row>
    <row r="751" spans="1:9" ht="15" x14ac:dyDescent="0.25">
      <c r="A751" s="111" t="s">
        <v>261</v>
      </c>
      <c r="B751" s="25">
        <v>25</v>
      </c>
      <c r="C751" s="78">
        <v>8</v>
      </c>
      <c r="D751" s="27">
        <v>1</v>
      </c>
      <c r="E751" s="79" t="s">
        <v>71</v>
      </c>
      <c r="F751" s="79" t="s">
        <v>275</v>
      </c>
      <c r="G751" s="268">
        <v>30</v>
      </c>
      <c r="H751" s="104"/>
      <c r="I751" s="104"/>
    </row>
    <row r="752" spans="1:9" ht="15" x14ac:dyDescent="0.25">
      <c r="A752" s="17" t="s">
        <v>161</v>
      </c>
      <c r="B752" s="25">
        <v>25</v>
      </c>
      <c r="C752" s="48">
        <v>11</v>
      </c>
      <c r="D752" s="49" t="s">
        <v>462</v>
      </c>
      <c r="E752" s="27"/>
      <c r="F752" s="79"/>
      <c r="G752" s="430">
        <f>SUM(G753)</f>
        <v>421.62</v>
      </c>
      <c r="H752" s="104"/>
      <c r="I752" s="104"/>
    </row>
    <row r="753" spans="1:9" ht="15" x14ac:dyDescent="0.25">
      <c r="A753" s="24" t="s">
        <v>162</v>
      </c>
      <c r="B753" s="25">
        <v>25</v>
      </c>
      <c r="C753" s="27">
        <v>11</v>
      </c>
      <c r="D753" s="30" t="s">
        <v>106</v>
      </c>
      <c r="E753" s="27"/>
      <c r="F753" s="79"/>
      <c r="G753" s="269">
        <f>SUM(G754+G756)</f>
        <v>421.62</v>
      </c>
      <c r="H753" s="104"/>
      <c r="I753" s="104"/>
    </row>
    <row r="754" spans="1:9" ht="15" x14ac:dyDescent="0.25">
      <c r="A754" s="24" t="s">
        <v>1363</v>
      </c>
      <c r="B754" s="25">
        <v>25</v>
      </c>
      <c r="C754" s="27">
        <v>11</v>
      </c>
      <c r="D754" s="30" t="s">
        <v>106</v>
      </c>
      <c r="E754" s="431" t="s">
        <v>1364</v>
      </c>
      <c r="F754" s="28"/>
      <c r="G754" s="253">
        <f>SUM(G755)</f>
        <v>180</v>
      </c>
      <c r="H754" s="104"/>
      <c r="I754" s="104"/>
    </row>
    <row r="755" spans="1:9" ht="15" x14ac:dyDescent="0.25">
      <c r="A755" s="24" t="s">
        <v>261</v>
      </c>
      <c r="B755" s="25">
        <v>25</v>
      </c>
      <c r="C755" s="27">
        <v>11</v>
      </c>
      <c r="D755" s="30" t="s">
        <v>106</v>
      </c>
      <c r="E755" s="431" t="s">
        <v>1364</v>
      </c>
      <c r="F755" s="28">
        <v>540</v>
      </c>
      <c r="G755" s="253">
        <v>180</v>
      </c>
      <c r="H755" s="104"/>
      <c r="I755" s="104"/>
    </row>
    <row r="756" spans="1:9" ht="15" x14ac:dyDescent="0.25">
      <c r="A756" s="226" t="s">
        <v>437</v>
      </c>
      <c r="B756" s="25">
        <v>25</v>
      </c>
      <c r="C756" s="27">
        <v>11</v>
      </c>
      <c r="D756" s="30" t="s">
        <v>106</v>
      </c>
      <c r="E756" s="30" t="s">
        <v>153</v>
      </c>
      <c r="F756" s="28"/>
      <c r="G756" s="253">
        <f>SUM(G757)</f>
        <v>241.62</v>
      </c>
      <c r="H756" s="104"/>
      <c r="I756" s="104"/>
    </row>
    <row r="757" spans="1:9" ht="30" x14ac:dyDescent="0.25">
      <c r="A757" s="24" t="s">
        <v>455</v>
      </c>
      <c r="B757" s="25">
        <v>25</v>
      </c>
      <c r="C757" s="27">
        <v>11</v>
      </c>
      <c r="D757" s="30" t="s">
        <v>106</v>
      </c>
      <c r="E757" s="30" t="s">
        <v>155</v>
      </c>
      <c r="F757" s="28"/>
      <c r="G757" s="253">
        <f>SUM(G758)</f>
        <v>241.62</v>
      </c>
      <c r="H757" s="104"/>
      <c r="I757" s="104"/>
    </row>
    <row r="758" spans="1:9" ht="32.25" customHeight="1" x14ac:dyDescent="0.25">
      <c r="A758" s="95" t="s">
        <v>454</v>
      </c>
      <c r="B758" s="25">
        <v>25</v>
      </c>
      <c r="C758" s="27">
        <v>11</v>
      </c>
      <c r="D758" s="30" t="s">
        <v>106</v>
      </c>
      <c r="E758" s="30" t="s">
        <v>432</v>
      </c>
      <c r="F758" s="28"/>
      <c r="G758" s="253">
        <f>SUM(G759)</f>
        <v>241.62</v>
      </c>
      <c r="H758" s="104"/>
      <c r="I758" s="104"/>
    </row>
    <row r="759" spans="1:9" ht="15" x14ac:dyDescent="0.25">
      <c r="A759" s="24" t="s">
        <v>261</v>
      </c>
      <c r="B759" s="25">
        <v>25</v>
      </c>
      <c r="C759" s="27">
        <v>11</v>
      </c>
      <c r="D759" s="30" t="s">
        <v>106</v>
      </c>
      <c r="E759" s="30" t="s">
        <v>432</v>
      </c>
      <c r="F759" s="28">
        <v>540</v>
      </c>
      <c r="G759" s="253">
        <v>241.62</v>
      </c>
      <c r="H759" s="104"/>
      <c r="I759" s="104"/>
    </row>
    <row r="760" spans="1:9" ht="14.25" x14ac:dyDescent="0.2">
      <c r="A760" s="17" t="s">
        <v>276</v>
      </c>
      <c r="B760" s="23">
        <v>25</v>
      </c>
      <c r="C760" s="109">
        <v>14</v>
      </c>
      <c r="D760" s="48">
        <v>1</v>
      </c>
      <c r="E760" s="110"/>
      <c r="F760" s="110"/>
      <c r="G760" s="267">
        <f>SUM(G761)</f>
        <v>69475.3</v>
      </c>
      <c r="H760" s="104"/>
      <c r="I760" s="104"/>
    </row>
    <row r="761" spans="1:9" ht="28.5" x14ac:dyDescent="0.2">
      <c r="A761" s="17" t="s">
        <v>277</v>
      </c>
      <c r="B761" s="23">
        <v>25</v>
      </c>
      <c r="C761" s="109">
        <v>14</v>
      </c>
      <c r="D761" s="48">
        <v>1</v>
      </c>
      <c r="E761" s="110" t="s">
        <v>278</v>
      </c>
      <c r="F761" s="110"/>
      <c r="G761" s="267">
        <f>SUM(G762+G765)</f>
        <v>69475.3</v>
      </c>
      <c r="H761" s="104"/>
      <c r="I761" s="104"/>
    </row>
    <row r="762" spans="1:9" ht="15" x14ac:dyDescent="0.25">
      <c r="A762" s="24" t="s">
        <v>279</v>
      </c>
      <c r="B762" s="25">
        <v>25</v>
      </c>
      <c r="C762" s="78">
        <v>14</v>
      </c>
      <c r="D762" s="27">
        <v>1</v>
      </c>
      <c r="E762" s="79" t="s">
        <v>278</v>
      </c>
      <c r="F762" s="79"/>
      <c r="G762" s="268">
        <f>SUM(G763)</f>
        <v>67975.3</v>
      </c>
      <c r="H762" s="104"/>
      <c r="I762" s="104"/>
    </row>
    <row r="763" spans="1:9" s="22" customFormat="1" ht="30" x14ac:dyDescent="0.25">
      <c r="A763" s="24" t="s">
        <v>280</v>
      </c>
      <c r="B763" s="25">
        <v>25</v>
      </c>
      <c r="C763" s="78">
        <v>14</v>
      </c>
      <c r="D763" s="27">
        <v>1</v>
      </c>
      <c r="E763" s="79" t="s">
        <v>281</v>
      </c>
      <c r="F763" s="79"/>
      <c r="G763" s="268">
        <f>SUM(G764)</f>
        <v>67975.3</v>
      </c>
      <c r="H763" s="107"/>
      <c r="I763" s="107"/>
    </row>
    <row r="764" spans="1:9" ht="15" x14ac:dyDescent="0.25">
      <c r="A764" s="24" t="s">
        <v>282</v>
      </c>
      <c r="B764" s="25">
        <v>25</v>
      </c>
      <c r="C764" s="78">
        <v>14</v>
      </c>
      <c r="D764" s="27">
        <v>1</v>
      </c>
      <c r="E764" s="79" t="s">
        <v>281</v>
      </c>
      <c r="F764" s="79" t="s">
        <v>283</v>
      </c>
      <c r="G764" s="268">
        <v>67975.3</v>
      </c>
      <c r="H764" s="104"/>
      <c r="I764" s="104"/>
    </row>
    <row r="765" spans="1:9" ht="30" x14ac:dyDescent="0.25">
      <c r="A765" s="24" t="s">
        <v>284</v>
      </c>
      <c r="B765" s="25">
        <v>25</v>
      </c>
      <c r="C765" s="78">
        <v>14</v>
      </c>
      <c r="D765" s="27">
        <v>1</v>
      </c>
      <c r="E765" s="79" t="s">
        <v>285</v>
      </c>
      <c r="F765" s="79"/>
      <c r="G765" s="268">
        <f>SUM(G766)</f>
        <v>1500</v>
      </c>
      <c r="H765" s="104"/>
      <c r="I765" s="104"/>
    </row>
    <row r="766" spans="1:9" ht="15" x14ac:dyDescent="0.25">
      <c r="A766" s="24" t="s">
        <v>282</v>
      </c>
      <c r="B766" s="25">
        <v>25</v>
      </c>
      <c r="C766" s="78">
        <v>14</v>
      </c>
      <c r="D766" s="27">
        <v>1</v>
      </c>
      <c r="E766" s="79" t="s">
        <v>285</v>
      </c>
      <c r="F766" s="79" t="s">
        <v>283</v>
      </c>
      <c r="G766" s="268">
        <v>1500</v>
      </c>
      <c r="H766" s="104"/>
      <c r="I766" s="104"/>
    </row>
    <row r="767" spans="1:9" ht="32.25" customHeight="1" x14ac:dyDescent="0.2">
      <c r="A767" s="82" t="s">
        <v>286</v>
      </c>
      <c r="B767" s="83">
        <v>26</v>
      </c>
      <c r="C767" s="84"/>
      <c r="D767" s="84"/>
      <c r="E767" s="86"/>
      <c r="F767" s="86"/>
      <c r="G767" s="262">
        <f>SUM(G768+G785+G802+G776)</f>
        <v>192657.36</v>
      </c>
      <c r="H767" s="104"/>
      <c r="I767" s="104"/>
    </row>
    <row r="768" spans="1:9" ht="14.25" x14ac:dyDescent="0.2">
      <c r="A768" s="17" t="s">
        <v>9</v>
      </c>
      <c r="B768" s="23">
        <v>26</v>
      </c>
      <c r="C768" s="47">
        <v>1</v>
      </c>
      <c r="D768" s="48" t="s">
        <v>7</v>
      </c>
      <c r="E768" s="50" t="s">
        <v>7</v>
      </c>
      <c r="F768" s="50" t="s">
        <v>7</v>
      </c>
      <c r="G768" s="252">
        <f>SUM(G769)</f>
        <v>226</v>
      </c>
      <c r="H768" s="104"/>
      <c r="I768" s="104"/>
    </row>
    <row r="769" spans="1:9" ht="15" x14ac:dyDescent="0.25">
      <c r="A769" s="24" t="s">
        <v>53</v>
      </c>
      <c r="B769" s="25">
        <v>26</v>
      </c>
      <c r="C769" s="26">
        <v>1</v>
      </c>
      <c r="D769" s="27">
        <v>13</v>
      </c>
      <c r="E769" s="30" t="s">
        <v>7</v>
      </c>
      <c r="F769" s="28" t="s">
        <v>7</v>
      </c>
      <c r="G769" s="253">
        <f>SUM(G770)</f>
        <v>226</v>
      </c>
      <c r="H769" s="104"/>
      <c r="I769" s="104"/>
    </row>
    <row r="770" spans="1:9" ht="30" x14ac:dyDescent="0.25">
      <c r="A770" s="44" t="s">
        <v>59</v>
      </c>
      <c r="B770" s="25">
        <v>26</v>
      </c>
      <c r="C770" s="26">
        <v>1</v>
      </c>
      <c r="D770" s="27">
        <v>13</v>
      </c>
      <c r="E770" s="30" t="s">
        <v>60</v>
      </c>
      <c r="F770" s="43"/>
      <c r="G770" s="253">
        <f>SUM(G771)</f>
        <v>226</v>
      </c>
      <c r="H770" s="104"/>
      <c r="I770" s="104"/>
    </row>
    <row r="771" spans="1:9" ht="15" x14ac:dyDescent="0.25">
      <c r="A771" s="44" t="s">
        <v>61</v>
      </c>
      <c r="B771" s="25">
        <v>26</v>
      </c>
      <c r="C771" s="26">
        <v>1</v>
      </c>
      <c r="D771" s="27">
        <v>13</v>
      </c>
      <c r="E771" s="30" t="s">
        <v>62</v>
      </c>
      <c r="F771" s="43"/>
      <c r="G771" s="253">
        <f>SUM(G772+G775)</f>
        <v>226</v>
      </c>
      <c r="H771" s="104"/>
      <c r="I771" s="104"/>
    </row>
    <row r="772" spans="1:9" ht="15" x14ac:dyDescent="0.25">
      <c r="A772" s="24" t="s">
        <v>47</v>
      </c>
      <c r="B772" s="25">
        <v>26</v>
      </c>
      <c r="C772" s="27">
        <v>1</v>
      </c>
      <c r="D772" s="30" t="s">
        <v>55</v>
      </c>
      <c r="E772" s="30" t="s">
        <v>62</v>
      </c>
      <c r="F772" s="28">
        <v>240</v>
      </c>
      <c r="G772" s="253">
        <f>SUM(G773:G774)</f>
        <v>139</v>
      </c>
      <c r="H772" s="104"/>
      <c r="I772" s="104"/>
    </row>
    <row r="773" spans="1:9" ht="30" x14ac:dyDescent="0.25">
      <c r="A773" s="24" t="s">
        <v>18</v>
      </c>
      <c r="B773" s="25">
        <v>26</v>
      </c>
      <c r="C773" s="27">
        <v>1</v>
      </c>
      <c r="D773" s="30" t="s">
        <v>55</v>
      </c>
      <c r="E773" s="30" t="s">
        <v>62</v>
      </c>
      <c r="F773" s="28">
        <v>242</v>
      </c>
      <c r="G773" s="253">
        <v>25</v>
      </c>
      <c r="H773" s="104"/>
      <c r="I773" s="104"/>
    </row>
    <row r="774" spans="1:9" ht="15" x14ac:dyDescent="0.25">
      <c r="A774" s="24" t="s">
        <v>19</v>
      </c>
      <c r="B774" s="25">
        <v>26</v>
      </c>
      <c r="C774" s="27">
        <v>1</v>
      </c>
      <c r="D774" s="30" t="s">
        <v>55</v>
      </c>
      <c r="E774" s="30" t="s">
        <v>62</v>
      </c>
      <c r="F774" s="28">
        <v>244</v>
      </c>
      <c r="G774" s="253">
        <v>114</v>
      </c>
      <c r="H774" s="104"/>
      <c r="I774" s="104"/>
    </row>
    <row r="775" spans="1:9" ht="15.75" customHeight="1" x14ac:dyDescent="0.25">
      <c r="A775" s="24" t="s">
        <v>148</v>
      </c>
      <c r="B775" s="25">
        <v>26</v>
      </c>
      <c r="C775" s="27">
        <v>1</v>
      </c>
      <c r="D775" s="30" t="s">
        <v>55</v>
      </c>
      <c r="E775" s="30" t="s">
        <v>62</v>
      </c>
      <c r="F775" s="28">
        <v>314</v>
      </c>
      <c r="G775" s="253">
        <v>87</v>
      </c>
      <c r="H775" s="104"/>
      <c r="I775" s="104"/>
    </row>
    <row r="776" spans="1:9" ht="15" x14ac:dyDescent="0.25">
      <c r="A776" s="17" t="s">
        <v>99</v>
      </c>
      <c r="B776" s="23">
        <v>26</v>
      </c>
      <c r="C776" s="48">
        <v>4</v>
      </c>
      <c r="D776" s="48">
        <v>8</v>
      </c>
      <c r="E776" s="30"/>
      <c r="F776" s="28"/>
      <c r="G776" s="252">
        <f>SUM(G777)</f>
        <v>11337.8</v>
      </c>
      <c r="H776" s="104"/>
      <c r="I776" s="104"/>
    </row>
    <row r="777" spans="1:9" ht="15" x14ac:dyDescent="0.25">
      <c r="A777" s="36" t="s">
        <v>39</v>
      </c>
      <c r="B777" s="25">
        <v>26</v>
      </c>
      <c r="C777" s="27">
        <v>4</v>
      </c>
      <c r="D777" s="27">
        <v>8</v>
      </c>
      <c r="E777" s="30" t="s">
        <v>40</v>
      </c>
      <c r="F777" s="28"/>
      <c r="G777" s="253">
        <f>SUM(G779+G781+G783)</f>
        <v>11337.8</v>
      </c>
      <c r="H777" s="104"/>
      <c r="I777" s="104"/>
    </row>
    <row r="778" spans="1:9" ht="15" x14ac:dyDescent="0.25">
      <c r="A778" s="36" t="s">
        <v>266</v>
      </c>
      <c r="B778" s="25">
        <v>26</v>
      </c>
      <c r="C778" s="27">
        <v>4</v>
      </c>
      <c r="D778" s="27">
        <v>8</v>
      </c>
      <c r="E778" s="30" t="s">
        <v>267</v>
      </c>
      <c r="F778" s="28"/>
      <c r="G778" s="253">
        <f>SUM(G779+G783)</f>
        <v>9775.2999999999993</v>
      </c>
      <c r="H778" s="104"/>
      <c r="I778" s="104"/>
    </row>
    <row r="779" spans="1:9" ht="60" x14ac:dyDescent="0.25">
      <c r="A779" s="36" t="s">
        <v>287</v>
      </c>
      <c r="B779" s="25">
        <v>26</v>
      </c>
      <c r="C779" s="27">
        <v>4</v>
      </c>
      <c r="D779" s="27">
        <v>8</v>
      </c>
      <c r="E779" s="30" t="s">
        <v>288</v>
      </c>
      <c r="F779" s="43"/>
      <c r="G779" s="253">
        <f>SUM(G780)</f>
        <v>9610.5</v>
      </c>
      <c r="H779" s="104"/>
      <c r="I779" s="104"/>
    </row>
    <row r="780" spans="1:9" ht="15" x14ac:dyDescent="0.25">
      <c r="A780" s="36" t="s">
        <v>289</v>
      </c>
      <c r="B780" s="25">
        <v>26</v>
      </c>
      <c r="C780" s="27">
        <v>4</v>
      </c>
      <c r="D780" s="27">
        <v>8</v>
      </c>
      <c r="E780" s="30" t="s">
        <v>288</v>
      </c>
      <c r="F780" s="43">
        <v>810</v>
      </c>
      <c r="G780" s="270">
        <v>9610.5</v>
      </c>
      <c r="H780" s="104"/>
      <c r="I780" s="104"/>
    </row>
    <row r="781" spans="1:9" ht="45.75" customHeight="1" x14ac:dyDescent="0.25">
      <c r="A781" s="36" t="s">
        <v>517</v>
      </c>
      <c r="B781" s="25">
        <v>26</v>
      </c>
      <c r="C781" s="27">
        <v>4</v>
      </c>
      <c r="D781" s="27">
        <v>8</v>
      </c>
      <c r="E781" s="30" t="s">
        <v>516</v>
      </c>
      <c r="F781" s="43"/>
      <c r="G781" s="271">
        <f>G782</f>
        <v>1562.5</v>
      </c>
      <c r="H781" s="104"/>
      <c r="I781" s="104"/>
    </row>
    <row r="782" spans="1:9" ht="15" x14ac:dyDescent="0.25">
      <c r="A782" s="36" t="s">
        <v>289</v>
      </c>
      <c r="B782" s="25">
        <v>26</v>
      </c>
      <c r="C782" s="27">
        <v>4</v>
      </c>
      <c r="D782" s="27">
        <v>8</v>
      </c>
      <c r="E782" s="30" t="s">
        <v>516</v>
      </c>
      <c r="F782" s="43">
        <v>810</v>
      </c>
      <c r="G782" s="272">
        <v>1562.5</v>
      </c>
      <c r="H782" s="104"/>
      <c r="I782" s="104"/>
    </row>
    <row r="783" spans="1:9" ht="60" x14ac:dyDescent="0.25">
      <c r="A783" s="36" t="s">
        <v>290</v>
      </c>
      <c r="B783" s="25">
        <v>26</v>
      </c>
      <c r="C783" s="27">
        <v>4</v>
      </c>
      <c r="D783" s="27">
        <v>8</v>
      </c>
      <c r="E783" s="30" t="s">
        <v>291</v>
      </c>
      <c r="F783" s="43"/>
      <c r="G783" s="253">
        <f>SUM(G784)</f>
        <v>164.8</v>
      </c>
      <c r="H783" s="104"/>
      <c r="I783" s="104"/>
    </row>
    <row r="784" spans="1:9" ht="15" x14ac:dyDescent="0.25">
      <c r="A784" s="36" t="s">
        <v>289</v>
      </c>
      <c r="B784" s="113"/>
      <c r="C784" s="27">
        <v>4</v>
      </c>
      <c r="D784" s="27">
        <v>8</v>
      </c>
      <c r="E784" s="30" t="s">
        <v>291</v>
      </c>
      <c r="F784" s="43">
        <v>810</v>
      </c>
      <c r="G784" s="272">
        <v>164.8</v>
      </c>
      <c r="H784" s="104"/>
      <c r="I784" s="104"/>
    </row>
    <row r="785" spans="1:9" ht="14.25" x14ac:dyDescent="0.2">
      <c r="A785" s="17" t="s">
        <v>109</v>
      </c>
      <c r="B785" s="46" t="s">
        <v>292</v>
      </c>
      <c r="C785" s="48">
        <v>7</v>
      </c>
      <c r="D785" s="48"/>
      <c r="E785" s="49"/>
      <c r="F785" s="50"/>
      <c r="G785" s="252">
        <f>SUM(G786)</f>
        <v>112</v>
      </c>
      <c r="H785" s="104"/>
      <c r="I785" s="104"/>
    </row>
    <row r="786" spans="1:9" ht="14.25" x14ac:dyDescent="0.2">
      <c r="A786" s="17" t="s">
        <v>114</v>
      </c>
      <c r="B786" s="46" t="s">
        <v>292</v>
      </c>
      <c r="C786" s="48">
        <v>7</v>
      </c>
      <c r="D786" s="48">
        <v>7</v>
      </c>
      <c r="E786" s="49"/>
      <c r="F786" s="49"/>
      <c r="G786" s="252">
        <f>SUM(G787+G793+G798)</f>
        <v>112</v>
      </c>
      <c r="H786" s="104"/>
      <c r="I786" s="104"/>
    </row>
    <row r="787" spans="1:9" ht="15" x14ac:dyDescent="0.25">
      <c r="A787" s="52" t="s">
        <v>461</v>
      </c>
      <c r="B787" s="40" t="s">
        <v>292</v>
      </c>
      <c r="C787" s="27">
        <v>7</v>
      </c>
      <c r="D787" s="27">
        <v>7</v>
      </c>
      <c r="E787" s="30" t="s">
        <v>436</v>
      </c>
      <c r="F787" s="28"/>
      <c r="G787" s="253">
        <f>SUM(G788)</f>
        <v>48</v>
      </c>
      <c r="H787" s="104"/>
      <c r="I787" s="104"/>
    </row>
    <row r="788" spans="1:9" ht="15" x14ac:dyDescent="0.25">
      <c r="A788" s="24" t="s">
        <v>220</v>
      </c>
      <c r="B788" s="40" t="s">
        <v>292</v>
      </c>
      <c r="C788" s="27">
        <v>7</v>
      </c>
      <c r="D788" s="27">
        <v>7</v>
      </c>
      <c r="E788" s="30" t="s">
        <v>219</v>
      </c>
      <c r="F788" s="43"/>
      <c r="G788" s="253">
        <f>SUM(G789)</f>
        <v>48</v>
      </c>
      <c r="H788" s="104"/>
      <c r="I788" s="104"/>
    </row>
    <row r="789" spans="1:9" ht="15" x14ac:dyDescent="0.25">
      <c r="A789" s="24" t="s">
        <v>135</v>
      </c>
      <c r="B789" s="40" t="s">
        <v>292</v>
      </c>
      <c r="C789" s="27">
        <v>7</v>
      </c>
      <c r="D789" s="30" t="s">
        <v>115</v>
      </c>
      <c r="E789" s="30" t="s">
        <v>219</v>
      </c>
      <c r="F789" s="28"/>
      <c r="G789" s="253">
        <f>SUM(G790+G792)</f>
        <v>48</v>
      </c>
      <c r="H789" s="104"/>
      <c r="I789" s="104"/>
    </row>
    <row r="790" spans="1:9" ht="15" x14ac:dyDescent="0.25">
      <c r="A790" s="24" t="s">
        <v>17</v>
      </c>
      <c r="B790" s="40" t="s">
        <v>292</v>
      </c>
      <c r="C790" s="27">
        <v>7</v>
      </c>
      <c r="D790" s="30" t="s">
        <v>115</v>
      </c>
      <c r="E790" s="30" t="s">
        <v>219</v>
      </c>
      <c r="F790" s="28">
        <v>240</v>
      </c>
      <c r="G790" s="253">
        <f>SUM(G791)</f>
        <v>12</v>
      </c>
      <c r="H790" s="104"/>
      <c r="I790" s="104"/>
    </row>
    <row r="791" spans="1:9" ht="15" x14ac:dyDescent="0.25">
      <c r="A791" s="24" t="s">
        <v>19</v>
      </c>
      <c r="B791" s="40" t="s">
        <v>292</v>
      </c>
      <c r="C791" s="27">
        <v>7</v>
      </c>
      <c r="D791" s="30" t="s">
        <v>115</v>
      </c>
      <c r="E791" s="30" t="s">
        <v>219</v>
      </c>
      <c r="F791" s="28">
        <v>244</v>
      </c>
      <c r="G791" s="253">
        <v>12</v>
      </c>
      <c r="H791" s="104"/>
      <c r="I791" s="104"/>
    </row>
    <row r="792" spans="1:9" ht="21" customHeight="1" x14ac:dyDescent="0.25">
      <c r="A792" s="24" t="s">
        <v>148</v>
      </c>
      <c r="B792" s="40" t="s">
        <v>292</v>
      </c>
      <c r="C792" s="27">
        <v>7</v>
      </c>
      <c r="D792" s="30" t="s">
        <v>115</v>
      </c>
      <c r="E792" s="30" t="s">
        <v>219</v>
      </c>
      <c r="F792" s="28">
        <v>314</v>
      </c>
      <c r="G792" s="253">
        <v>36</v>
      </c>
      <c r="H792" s="104"/>
      <c r="I792" s="104"/>
    </row>
    <row r="793" spans="1:9" ht="15" x14ac:dyDescent="0.25">
      <c r="A793" s="24" t="s">
        <v>50</v>
      </c>
      <c r="B793" s="40" t="s">
        <v>292</v>
      </c>
      <c r="C793" s="27">
        <v>7</v>
      </c>
      <c r="D793" s="27">
        <v>7</v>
      </c>
      <c r="E793" s="30" t="s">
        <v>51</v>
      </c>
      <c r="F793" s="43"/>
      <c r="G793" s="253">
        <f>SUM(G794)</f>
        <v>50</v>
      </c>
      <c r="H793" s="104"/>
      <c r="I793" s="104"/>
    </row>
    <row r="794" spans="1:9" ht="18" customHeight="1" x14ac:dyDescent="0.25">
      <c r="A794" s="97" t="s">
        <v>460</v>
      </c>
      <c r="B794" s="40" t="s">
        <v>292</v>
      </c>
      <c r="C794" s="27">
        <v>7</v>
      </c>
      <c r="D794" s="27">
        <v>7</v>
      </c>
      <c r="E794" s="30" t="s">
        <v>222</v>
      </c>
      <c r="F794" s="43"/>
      <c r="G794" s="253">
        <f>G795</f>
        <v>50</v>
      </c>
      <c r="H794" s="104"/>
      <c r="I794" s="104"/>
    </row>
    <row r="795" spans="1:9" ht="15" x14ac:dyDescent="0.25">
      <c r="A795" s="24" t="s">
        <v>135</v>
      </c>
      <c r="B795" s="40" t="s">
        <v>292</v>
      </c>
      <c r="C795" s="27">
        <v>7</v>
      </c>
      <c r="D795" s="30" t="s">
        <v>115</v>
      </c>
      <c r="E795" s="30" t="s">
        <v>222</v>
      </c>
      <c r="F795" s="28"/>
      <c r="G795" s="253">
        <f>G796</f>
        <v>50</v>
      </c>
      <c r="H795" s="104"/>
      <c r="I795" s="104"/>
    </row>
    <row r="796" spans="1:9" ht="15" x14ac:dyDescent="0.25">
      <c r="A796" s="24" t="s">
        <v>17</v>
      </c>
      <c r="B796" s="40" t="s">
        <v>292</v>
      </c>
      <c r="C796" s="27">
        <v>7</v>
      </c>
      <c r="D796" s="30" t="s">
        <v>115</v>
      </c>
      <c r="E796" s="30" t="s">
        <v>222</v>
      </c>
      <c r="F796" s="28">
        <v>240</v>
      </c>
      <c r="G796" s="253">
        <f>G797</f>
        <v>50</v>
      </c>
      <c r="H796" s="104"/>
      <c r="I796" s="104"/>
    </row>
    <row r="797" spans="1:9" ht="15" x14ac:dyDescent="0.25">
      <c r="A797" s="24" t="s">
        <v>19</v>
      </c>
      <c r="B797" s="40" t="s">
        <v>292</v>
      </c>
      <c r="C797" s="27">
        <v>7</v>
      </c>
      <c r="D797" s="30" t="s">
        <v>115</v>
      </c>
      <c r="E797" s="30" t="s">
        <v>222</v>
      </c>
      <c r="F797" s="28">
        <v>244</v>
      </c>
      <c r="G797" s="253">
        <v>50</v>
      </c>
      <c r="H797" s="104"/>
      <c r="I797" s="104"/>
    </row>
    <row r="798" spans="1:9" ht="15" x14ac:dyDescent="0.25">
      <c r="A798" s="63" t="s">
        <v>68</v>
      </c>
      <c r="B798" s="40" t="s">
        <v>292</v>
      </c>
      <c r="C798" s="27">
        <v>7</v>
      </c>
      <c r="D798" s="27">
        <v>7</v>
      </c>
      <c r="E798" s="30" t="s">
        <v>69</v>
      </c>
      <c r="F798" s="28"/>
      <c r="G798" s="253">
        <f>SUM(G799)</f>
        <v>14</v>
      </c>
      <c r="H798" s="104"/>
      <c r="I798" s="104"/>
    </row>
    <row r="799" spans="1:9" ht="45" x14ac:dyDescent="0.25">
      <c r="A799" s="41" t="s">
        <v>116</v>
      </c>
      <c r="B799" s="40" t="s">
        <v>292</v>
      </c>
      <c r="C799" s="27">
        <v>7</v>
      </c>
      <c r="D799" s="27">
        <v>7</v>
      </c>
      <c r="E799" s="30" t="s">
        <v>71</v>
      </c>
      <c r="F799" s="28"/>
      <c r="G799" s="253">
        <f>SUM(G800)</f>
        <v>14</v>
      </c>
    </row>
    <row r="800" spans="1:9" ht="15" x14ac:dyDescent="0.25">
      <c r="A800" s="24" t="s">
        <v>135</v>
      </c>
      <c r="B800" s="40" t="s">
        <v>292</v>
      </c>
      <c r="C800" s="27">
        <v>7</v>
      </c>
      <c r="D800" s="30" t="s">
        <v>115</v>
      </c>
      <c r="E800" s="30" t="s">
        <v>71</v>
      </c>
      <c r="F800" s="28"/>
      <c r="G800" s="253">
        <f>G801</f>
        <v>14</v>
      </c>
    </row>
    <row r="801" spans="1:7" ht="18" customHeight="1" x14ac:dyDescent="0.25">
      <c r="A801" s="24" t="s">
        <v>148</v>
      </c>
      <c r="B801" s="40" t="s">
        <v>292</v>
      </c>
      <c r="C801" s="27">
        <v>7</v>
      </c>
      <c r="D801" s="30" t="s">
        <v>115</v>
      </c>
      <c r="E801" s="30" t="s">
        <v>71</v>
      </c>
      <c r="F801" s="28">
        <v>314</v>
      </c>
      <c r="G801" s="253">
        <v>14</v>
      </c>
    </row>
    <row r="802" spans="1:7" ht="14.25" x14ac:dyDescent="0.2">
      <c r="A802" s="17" t="s">
        <v>140</v>
      </c>
      <c r="B802" s="46" t="s">
        <v>292</v>
      </c>
      <c r="C802" s="48">
        <v>10</v>
      </c>
      <c r="D802" s="48"/>
      <c r="E802" s="49"/>
      <c r="F802" s="50"/>
      <c r="G802" s="252">
        <f>SUM(G803+G807+G834+G900+G896)</f>
        <v>180981.56</v>
      </c>
    </row>
    <row r="803" spans="1:7" ht="14.25" x14ac:dyDescent="0.2">
      <c r="A803" s="17" t="s">
        <v>293</v>
      </c>
      <c r="B803" s="46" t="s">
        <v>292</v>
      </c>
      <c r="C803" s="48">
        <v>10</v>
      </c>
      <c r="D803" s="48">
        <v>1</v>
      </c>
      <c r="E803" s="49"/>
      <c r="F803" s="50"/>
      <c r="G803" s="252">
        <f>SUM(G804)</f>
        <v>4501</v>
      </c>
    </row>
    <row r="804" spans="1:7" ht="15" x14ac:dyDescent="0.25">
      <c r="A804" s="24" t="s">
        <v>294</v>
      </c>
      <c r="B804" s="40" t="s">
        <v>292</v>
      </c>
      <c r="C804" s="27">
        <v>10</v>
      </c>
      <c r="D804" s="27">
        <v>1</v>
      </c>
      <c r="E804" s="30" t="s">
        <v>295</v>
      </c>
      <c r="F804" s="28"/>
      <c r="G804" s="253">
        <f>SUM(G805)</f>
        <v>4501</v>
      </c>
    </row>
    <row r="805" spans="1:7" ht="30" x14ac:dyDescent="0.25">
      <c r="A805" s="24" t="s">
        <v>296</v>
      </c>
      <c r="B805" s="40" t="s">
        <v>292</v>
      </c>
      <c r="C805" s="27">
        <v>10</v>
      </c>
      <c r="D805" s="27">
        <v>1</v>
      </c>
      <c r="E805" s="30" t="s">
        <v>297</v>
      </c>
      <c r="F805" s="28"/>
      <c r="G805" s="253">
        <f>SUM(G806)</f>
        <v>4501</v>
      </c>
    </row>
    <row r="806" spans="1:7" ht="30" x14ac:dyDescent="0.25">
      <c r="A806" s="24" t="s">
        <v>298</v>
      </c>
      <c r="B806" s="40" t="s">
        <v>292</v>
      </c>
      <c r="C806" s="27">
        <v>10</v>
      </c>
      <c r="D806" s="27">
        <v>1</v>
      </c>
      <c r="E806" s="30" t="s">
        <v>297</v>
      </c>
      <c r="F806" s="30" t="s">
        <v>299</v>
      </c>
      <c r="G806" s="253">
        <v>4501</v>
      </c>
    </row>
    <row r="807" spans="1:7" ht="14.25" x14ac:dyDescent="0.2">
      <c r="A807" s="17" t="s">
        <v>300</v>
      </c>
      <c r="B807" s="46" t="s">
        <v>292</v>
      </c>
      <c r="C807" s="48">
        <v>10</v>
      </c>
      <c r="D807" s="48">
        <v>2</v>
      </c>
      <c r="E807" s="49"/>
      <c r="F807" s="49"/>
      <c r="G807" s="252">
        <f>SUM(G815+G827+G820+G808+G811)</f>
        <v>26881.5</v>
      </c>
    </row>
    <row r="808" spans="1:7" ht="15" x14ac:dyDescent="0.25">
      <c r="A808" s="24" t="s">
        <v>459</v>
      </c>
      <c r="B808" s="40" t="s">
        <v>292</v>
      </c>
      <c r="C808" s="27">
        <v>10</v>
      </c>
      <c r="D808" s="27">
        <v>2</v>
      </c>
      <c r="E808" s="30" t="s">
        <v>458</v>
      </c>
      <c r="F808" s="227"/>
      <c r="G808" s="253">
        <f>SUM(G809)</f>
        <v>1135.3</v>
      </c>
    </row>
    <row r="809" spans="1:7" ht="15" x14ac:dyDescent="0.25">
      <c r="A809" s="39" t="s">
        <v>457</v>
      </c>
      <c r="B809" s="40" t="s">
        <v>292</v>
      </c>
      <c r="C809" s="27">
        <v>10</v>
      </c>
      <c r="D809" s="27">
        <v>2</v>
      </c>
      <c r="E809" s="30" t="s">
        <v>456</v>
      </c>
      <c r="F809" s="227"/>
      <c r="G809" s="253">
        <f>SUM(G810)</f>
        <v>1135.3</v>
      </c>
    </row>
    <row r="810" spans="1:7" ht="15" x14ac:dyDescent="0.25">
      <c r="A810" s="44" t="s">
        <v>244</v>
      </c>
      <c r="B810" s="40" t="s">
        <v>292</v>
      </c>
      <c r="C810" s="27">
        <v>10</v>
      </c>
      <c r="D810" s="27">
        <v>2</v>
      </c>
      <c r="E810" s="30" t="s">
        <v>456</v>
      </c>
      <c r="F810" s="30" t="s">
        <v>130</v>
      </c>
      <c r="G810" s="253">
        <v>1135.3</v>
      </c>
    </row>
    <row r="811" spans="1:7" ht="15" x14ac:dyDescent="0.25">
      <c r="A811" s="226" t="s">
        <v>437</v>
      </c>
      <c r="B811" s="40" t="s">
        <v>292</v>
      </c>
      <c r="C811" s="27">
        <v>10</v>
      </c>
      <c r="D811" s="30" t="s">
        <v>113</v>
      </c>
      <c r="E811" s="30" t="s">
        <v>153</v>
      </c>
      <c r="F811" s="28"/>
      <c r="G811" s="259">
        <f>SUM(G812)</f>
        <v>669.9</v>
      </c>
    </row>
    <row r="812" spans="1:7" ht="30" x14ac:dyDescent="0.25">
      <c r="A812" s="24" t="s">
        <v>455</v>
      </c>
      <c r="B812" s="40" t="s">
        <v>292</v>
      </c>
      <c r="C812" s="27">
        <v>10</v>
      </c>
      <c r="D812" s="30" t="s">
        <v>113</v>
      </c>
      <c r="E812" s="30" t="s">
        <v>155</v>
      </c>
      <c r="F812" s="28"/>
      <c r="G812" s="259">
        <f>SUM(G813)</f>
        <v>669.9</v>
      </c>
    </row>
    <row r="813" spans="1:7" ht="30.75" customHeight="1" x14ac:dyDescent="0.25">
      <c r="A813" s="95" t="s">
        <v>454</v>
      </c>
      <c r="B813" s="40" t="s">
        <v>292</v>
      </c>
      <c r="C813" s="27">
        <v>10</v>
      </c>
      <c r="D813" s="30" t="s">
        <v>113</v>
      </c>
      <c r="E813" s="30" t="s">
        <v>432</v>
      </c>
      <c r="F813" s="28"/>
      <c r="G813" s="259">
        <f>SUM(G814)</f>
        <v>669.9</v>
      </c>
    </row>
    <row r="814" spans="1:7" ht="15" x14ac:dyDescent="0.25">
      <c r="A814" s="41" t="s">
        <v>129</v>
      </c>
      <c r="B814" s="40" t="s">
        <v>292</v>
      </c>
      <c r="C814" s="27">
        <v>10</v>
      </c>
      <c r="D814" s="30" t="s">
        <v>113</v>
      </c>
      <c r="E814" s="30" t="s">
        <v>432</v>
      </c>
      <c r="F814" s="28">
        <v>612</v>
      </c>
      <c r="G814" s="259">
        <v>669.9</v>
      </c>
    </row>
    <row r="815" spans="1:7" ht="15" x14ac:dyDescent="0.25">
      <c r="A815" s="24" t="s">
        <v>39</v>
      </c>
      <c r="B815" s="40" t="s">
        <v>292</v>
      </c>
      <c r="C815" s="27">
        <v>10</v>
      </c>
      <c r="D815" s="27">
        <v>2</v>
      </c>
      <c r="E815" s="30" t="s">
        <v>40</v>
      </c>
      <c r="F815" s="30"/>
      <c r="G815" s="253">
        <f>SUM(G817)</f>
        <v>23090.1</v>
      </c>
    </row>
    <row r="816" spans="1:7" ht="57.75" customHeight="1" x14ac:dyDescent="0.25">
      <c r="A816" s="24" t="s">
        <v>41</v>
      </c>
      <c r="B816" s="40" t="s">
        <v>292</v>
      </c>
      <c r="C816" s="27">
        <v>10</v>
      </c>
      <c r="D816" s="27">
        <v>2</v>
      </c>
      <c r="E816" s="30" t="s">
        <v>42</v>
      </c>
      <c r="F816" s="30"/>
      <c r="G816" s="253">
        <f>SUM(G817:G817)</f>
        <v>23090.1</v>
      </c>
    </row>
    <row r="817" spans="1:7" ht="15" x14ac:dyDescent="0.25">
      <c r="A817" s="24" t="s">
        <v>301</v>
      </c>
      <c r="B817" s="40" t="s">
        <v>292</v>
      </c>
      <c r="C817" s="27">
        <v>10</v>
      </c>
      <c r="D817" s="27">
        <v>2</v>
      </c>
      <c r="E817" s="30" t="s">
        <v>302</v>
      </c>
      <c r="F817" s="30"/>
      <c r="G817" s="253">
        <f>G818</f>
        <v>23090.1</v>
      </c>
    </row>
    <row r="818" spans="1:7" ht="15" x14ac:dyDescent="0.25">
      <c r="A818" s="24" t="s">
        <v>126</v>
      </c>
      <c r="B818" s="40" t="s">
        <v>292</v>
      </c>
      <c r="C818" s="27">
        <v>10</v>
      </c>
      <c r="D818" s="27">
        <v>2</v>
      </c>
      <c r="E818" s="30" t="s">
        <v>302</v>
      </c>
      <c r="F818" s="30"/>
      <c r="G818" s="253">
        <f>SUM(G819)</f>
        <v>23090.1</v>
      </c>
    </row>
    <row r="819" spans="1:7" ht="30" x14ac:dyDescent="0.25">
      <c r="A819" s="24" t="s">
        <v>187</v>
      </c>
      <c r="B819" s="40" t="s">
        <v>292</v>
      </c>
      <c r="C819" s="27">
        <v>10</v>
      </c>
      <c r="D819" s="30" t="s">
        <v>113</v>
      </c>
      <c r="E819" s="30" t="s">
        <v>302</v>
      </c>
      <c r="F819" s="30" t="s">
        <v>128</v>
      </c>
      <c r="G819" s="253">
        <v>23090.1</v>
      </c>
    </row>
    <row r="820" spans="1:7" ht="15" x14ac:dyDescent="0.25">
      <c r="A820" s="24" t="s">
        <v>50</v>
      </c>
      <c r="B820" s="40" t="s">
        <v>292</v>
      </c>
      <c r="C820" s="27">
        <v>10</v>
      </c>
      <c r="D820" s="30" t="s">
        <v>113</v>
      </c>
      <c r="E820" s="30" t="s">
        <v>51</v>
      </c>
      <c r="F820" s="30"/>
      <c r="G820" s="253">
        <f>SUM(G821+G824)</f>
        <v>1256.2</v>
      </c>
    </row>
    <row r="821" spans="1:7" ht="36" customHeight="1" x14ac:dyDescent="0.25">
      <c r="A821" s="24" t="s">
        <v>1406</v>
      </c>
      <c r="B821" s="40" t="s">
        <v>292</v>
      </c>
      <c r="C821" s="27">
        <v>10</v>
      </c>
      <c r="D821" s="30" t="s">
        <v>113</v>
      </c>
      <c r="E821" s="30" t="s">
        <v>453</v>
      </c>
      <c r="F821" s="30"/>
      <c r="G821" s="253">
        <f>SUM(G822)</f>
        <v>1195.2</v>
      </c>
    </row>
    <row r="822" spans="1:7" ht="15" x14ac:dyDescent="0.25">
      <c r="A822" s="24" t="s">
        <v>126</v>
      </c>
      <c r="B822" s="40" t="s">
        <v>292</v>
      </c>
      <c r="C822" s="27">
        <v>10</v>
      </c>
      <c r="D822" s="30" t="s">
        <v>113</v>
      </c>
      <c r="E822" s="30" t="s">
        <v>453</v>
      </c>
      <c r="F822" s="28"/>
      <c r="G822" s="253">
        <f>SUM(G823)</f>
        <v>1195.2</v>
      </c>
    </row>
    <row r="823" spans="1:7" ht="15" x14ac:dyDescent="0.25">
      <c r="A823" s="24" t="s">
        <v>244</v>
      </c>
      <c r="B823" s="40" t="s">
        <v>292</v>
      </c>
      <c r="C823" s="27">
        <v>10</v>
      </c>
      <c r="D823" s="30" t="s">
        <v>113</v>
      </c>
      <c r="E823" s="30" t="s">
        <v>453</v>
      </c>
      <c r="F823" s="30" t="s">
        <v>130</v>
      </c>
      <c r="G823" s="253">
        <v>1195.2</v>
      </c>
    </row>
    <row r="824" spans="1:7" ht="30" x14ac:dyDescent="0.25">
      <c r="A824" s="24" t="s">
        <v>530</v>
      </c>
      <c r="B824" s="40" t="s">
        <v>292</v>
      </c>
      <c r="C824" s="27">
        <v>10</v>
      </c>
      <c r="D824" s="30" t="s">
        <v>113</v>
      </c>
      <c r="E824" s="30" t="s">
        <v>131</v>
      </c>
      <c r="F824" s="30"/>
      <c r="G824" s="253">
        <f>SUM(G826)</f>
        <v>61</v>
      </c>
    </row>
    <row r="825" spans="1:7" ht="15" x14ac:dyDescent="0.25">
      <c r="A825" s="24" t="s">
        <v>126</v>
      </c>
      <c r="B825" s="40" t="s">
        <v>292</v>
      </c>
      <c r="C825" s="27">
        <v>10</v>
      </c>
      <c r="D825" s="30" t="s">
        <v>113</v>
      </c>
      <c r="E825" s="30" t="s">
        <v>131</v>
      </c>
      <c r="F825" s="28"/>
      <c r="G825" s="253">
        <f>G826</f>
        <v>61</v>
      </c>
    </row>
    <row r="826" spans="1:7" ht="15" x14ac:dyDescent="0.25">
      <c r="A826" s="24" t="s">
        <v>244</v>
      </c>
      <c r="B826" s="40" t="s">
        <v>292</v>
      </c>
      <c r="C826" s="27">
        <v>10</v>
      </c>
      <c r="D826" s="30" t="s">
        <v>113</v>
      </c>
      <c r="E826" s="30" t="s">
        <v>131</v>
      </c>
      <c r="F826" s="30" t="s">
        <v>130</v>
      </c>
      <c r="G826" s="253">
        <v>61</v>
      </c>
    </row>
    <row r="827" spans="1:7" ht="15" x14ac:dyDescent="0.25">
      <c r="A827" s="44" t="s">
        <v>68</v>
      </c>
      <c r="B827" s="40" t="s">
        <v>292</v>
      </c>
      <c r="C827" s="27">
        <v>10</v>
      </c>
      <c r="D827" s="27">
        <v>2</v>
      </c>
      <c r="E827" s="30" t="s">
        <v>69</v>
      </c>
      <c r="F827" s="30"/>
      <c r="G827" s="253">
        <f>G828+G831</f>
        <v>730</v>
      </c>
    </row>
    <row r="828" spans="1:7" ht="30" x14ac:dyDescent="0.25">
      <c r="A828" s="24" t="s">
        <v>303</v>
      </c>
      <c r="B828" s="40" t="s">
        <v>292</v>
      </c>
      <c r="C828" s="27">
        <v>10</v>
      </c>
      <c r="D828" s="27">
        <v>2</v>
      </c>
      <c r="E828" s="30" t="s">
        <v>304</v>
      </c>
      <c r="F828" s="30"/>
      <c r="G828" s="253">
        <f>SUM(G829)</f>
        <v>225</v>
      </c>
    </row>
    <row r="829" spans="1:7" ht="15" x14ac:dyDescent="0.25">
      <c r="A829" s="24" t="s">
        <v>126</v>
      </c>
      <c r="B829" s="40" t="s">
        <v>292</v>
      </c>
      <c r="C829" s="27">
        <v>10</v>
      </c>
      <c r="D829" s="30" t="s">
        <v>113</v>
      </c>
      <c r="E829" s="30" t="s">
        <v>304</v>
      </c>
      <c r="F829" s="28"/>
      <c r="G829" s="253">
        <f>G830</f>
        <v>225</v>
      </c>
    </row>
    <row r="830" spans="1:7" ht="15" x14ac:dyDescent="0.25">
      <c r="A830" s="44" t="s">
        <v>244</v>
      </c>
      <c r="B830" s="40" t="s">
        <v>292</v>
      </c>
      <c r="C830" s="27">
        <v>10</v>
      </c>
      <c r="D830" s="30" t="s">
        <v>113</v>
      </c>
      <c r="E830" s="30" t="s">
        <v>304</v>
      </c>
      <c r="F830" s="30" t="s">
        <v>130</v>
      </c>
      <c r="G830" s="253">
        <v>225</v>
      </c>
    </row>
    <row r="831" spans="1:7" ht="45" x14ac:dyDescent="0.25">
      <c r="A831" s="24" t="s">
        <v>194</v>
      </c>
      <c r="B831" s="40" t="s">
        <v>292</v>
      </c>
      <c r="C831" s="27">
        <v>10</v>
      </c>
      <c r="D831" s="27">
        <v>2</v>
      </c>
      <c r="E831" s="30" t="s">
        <v>73</v>
      </c>
      <c r="F831" s="30"/>
      <c r="G831" s="253">
        <f>SUM(G832)</f>
        <v>505</v>
      </c>
    </row>
    <row r="832" spans="1:7" ht="15" x14ac:dyDescent="0.25">
      <c r="A832" s="24" t="s">
        <v>126</v>
      </c>
      <c r="B832" s="40" t="s">
        <v>292</v>
      </c>
      <c r="C832" s="27">
        <v>10</v>
      </c>
      <c r="D832" s="30" t="s">
        <v>113</v>
      </c>
      <c r="E832" s="30" t="s">
        <v>73</v>
      </c>
      <c r="F832" s="28"/>
      <c r="G832" s="253">
        <f>SUM(G833)</f>
        <v>505</v>
      </c>
    </row>
    <row r="833" spans="1:7" ht="15" x14ac:dyDescent="0.25">
      <c r="A833" s="44" t="s">
        <v>244</v>
      </c>
      <c r="B833" s="40" t="s">
        <v>292</v>
      </c>
      <c r="C833" s="27">
        <v>10</v>
      </c>
      <c r="D833" s="30" t="s">
        <v>113</v>
      </c>
      <c r="E833" s="30" t="s">
        <v>73</v>
      </c>
      <c r="F833" s="30" t="s">
        <v>130</v>
      </c>
      <c r="G833" s="253">
        <v>505</v>
      </c>
    </row>
    <row r="834" spans="1:7" ht="14.25" x14ac:dyDescent="0.2">
      <c r="A834" s="17" t="s">
        <v>141</v>
      </c>
      <c r="B834" s="46" t="s">
        <v>292</v>
      </c>
      <c r="C834" s="48">
        <v>10</v>
      </c>
      <c r="D834" s="48">
        <v>3</v>
      </c>
      <c r="E834" s="49"/>
      <c r="F834" s="49"/>
      <c r="G834" s="252">
        <f>SUM(G835+G850+G888)</f>
        <v>134792.06</v>
      </c>
    </row>
    <row r="835" spans="1:7" ht="15" x14ac:dyDescent="0.25">
      <c r="A835" s="114" t="s">
        <v>142</v>
      </c>
      <c r="B835" s="81" t="s">
        <v>292</v>
      </c>
      <c r="C835" s="27">
        <v>10</v>
      </c>
      <c r="D835" s="102">
        <v>3</v>
      </c>
      <c r="E835" s="103" t="s">
        <v>143</v>
      </c>
      <c r="F835" s="103"/>
      <c r="G835" s="260">
        <f>SUM(G837+G839+G842+G844)</f>
        <v>44818.9</v>
      </c>
    </row>
    <row r="836" spans="1:7" ht="30" x14ac:dyDescent="0.25">
      <c r="A836" s="24" t="s">
        <v>305</v>
      </c>
      <c r="B836" s="40" t="s">
        <v>292</v>
      </c>
      <c r="C836" s="27">
        <v>10</v>
      </c>
      <c r="D836" s="27">
        <v>3</v>
      </c>
      <c r="E836" s="30" t="s">
        <v>306</v>
      </c>
      <c r="F836" s="30"/>
      <c r="G836" s="253">
        <f>SUM(G837)</f>
        <v>3473.4</v>
      </c>
    </row>
    <row r="837" spans="1:7" ht="30" x14ac:dyDescent="0.25">
      <c r="A837" s="41" t="s">
        <v>307</v>
      </c>
      <c r="B837" s="40" t="s">
        <v>292</v>
      </c>
      <c r="C837" s="27">
        <v>10</v>
      </c>
      <c r="D837" s="27">
        <v>3</v>
      </c>
      <c r="E837" s="30" t="s">
        <v>308</v>
      </c>
      <c r="F837" s="30"/>
      <c r="G837" s="253">
        <f>SUM(G838)</f>
        <v>3473.4</v>
      </c>
    </row>
    <row r="838" spans="1:7" ht="15" x14ac:dyDescent="0.25">
      <c r="A838" s="35" t="s">
        <v>148</v>
      </c>
      <c r="B838" s="40" t="s">
        <v>292</v>
      </c>
      <c r="C838" s="27">
        <v>10</v>
      </c>
      <c r="D838" s="27">
        <v>3</v>
      </c>
      <c r="E838" s="30" t="s">
        <v>308</v>
      </c>
      <c r="F838" s="30" t="s">
        <v>149</v>
      </c>
      <c r="G838" s="253">
        <v>3473.4</v>
      </c>
    </row>
    <row r="839" spans="1:7" ht="15" x14ac:dyDescent="0.25">
      <c r="A839" s="115" t="s">
        <v>309</v>
      </c>
      <c r="B839" s="40" t="s">
        <v>292</v>
      </c>
      <c r="C839" s="27">
        <v>10</v>
      </c>
      <c r="D839" s="57">
        <v>3</v>
      </c>
      <c r="E839" s="54">
        <v>5054600</v>
      </c>
      <c r="F839" s="55"/>
      <c r="G839" s="265">
        <f>G840</f>
        <v>38050</v>
      </c>
    </row>
    <row r="840" spans="1:7" ht="32.25" customHeight="1" x14ac:dyDescent="0.25">
      <c r="A840" s="116" t="s">
        <v>310</v>
      </c>
      <c r="B840" s="40" t="s">
        <v>292</v>
      </c>
      <c r="C840" s="27">
        <v>10</v>
      </c>
      <c r="D840" s="27">
        <v>3</v>
      </c>
      <c r="E840" s="30" t="s">
        <v>311</v>
      </c>
      <c r="F840" s="30"/>
      <c r="G840" s="253">
        <f>G841</f>
        <v>38050</v>
      </c>
    </row>
    <row r="841" spans="1:7" ht="15" x14ac:dyDescent="0.25">
      <c r="A841" s="35" t="s">
        <v>148</v>
      </c>
      <c r="B841" s="40" t="s">
        <v>292</v>
      </c>
      <c r="C841" s="27">
        <v>10</v>
      </c>
      <c r="D841" s="27">
        <v>3</v>
      </c>
      <c r="E841" s="30" t="s">
        <v>311</v>
      </c>
      <c r="F841" s="30" t="s">
        <v>149</v>
      </c>
      <c r="G841" s="253">
        <v>38050</v>
      </c>
    </row>
    <row r="842" spans="1:7" ht="30" x14ac:dyDescent="0.25">
      <c r="A842" s="56" t="s">
        <v>312</v>
      </c>
      <c r="B842" s="40" t="s">
        <v>292</v>
      </c>
      <c r="C842" s="27">
        <v>10</v>
      </c>
      <c r="D842" s="57">
        <v>3</v>
      </c>
      <c r="E842" s="54">
        <v>5054800</v>
      </c>
      <c r="F842" s="55"/>
      <c r="G842" s="265">
        <f>SUM(G843)</f>
        <v>2725</v>
      </c>
    </row>
    <row r="843" spans="1:7" ht="15" x14ac:dyDescent="0.25">
      <c r="A843" s="94" t="s">
        <v>148</v>
      </c>
      <c r="B843" s="40" t="s">
        <v>292</v>
      </c>
      <c r="C843" s="27">
        <v>10</v>
      </c>
      <c r="D843" s="57">
        <v>3</v>
      </c>
      <c r="E843" s="117">
        <v>5054800</v>
      </c>
      <c r="F843" s="118">
        <v>314</v>
      </c>
      <c r="G843" s="273">
        <v>2725</v>
      </c>
    </row>
    <row r="844" spans="1:7" ht="15" x14ac:dyDescent="0.25">
      <c r="A844" s="24" t="s">
        <v>313</v>
      </c>
      <c r="B844" s="40" t="s">
        <v>292</v>
      </c>
      <c r="C844" s="27">
        <v>10</v>
      </c>
      <c r="D844" s="27">
        <v>3</v>
      </c>
      <c r="E844" s="30" t="s">
        <v>314</v>
      </c>
      <c r="F844" s="30"/>
      <c r="G844" s="253">
        <f>SUM(G845)</f>
        <v>570.5</v>
      </c>
    </row>
    <row r="845" spans="1:7" ht="15" x14ac:dyDescent="0.25">
      <c r="A845" s="80" t="s">
        <v>315</v>
      </c>
      <c r="B845" s="40" t="s">
        <v>292</v>
      </c>
      <c r="C845" s="27">
        <v>10</v>
      </c>
      <c r="D845" s="27">
        <v>3</v>
      </c>
      <c r="E845" s="30" t="s">
        <v>316</v>
      </c>
      <c r="F845" s="30"/>
      <c r="G845" s="253">
        <f>SUM(G846+G848)</f>
        <v>570.5</v>
      </c>
    </row>
    <row r="846" spans="1:7" s="119" customFormat="1" ht="30" x14ac:dyDescent="0.25">
      <c r="A846" s="24" t="s">
        <v>317</v>
      </c>
      <c r="B846" s="40" t="s">
        <v>292</v>
      </c>
      <c r="C846" s="27">
        <v>10</v>
      </c>
      <c r="D846" s="27">
        <v>3</v>
      </c>
      <c r="E846" s="30" t="s">
        <v>318</v>
      </c>
      <c r="F846" s="30"/>
      <c r="G846" s="253">
        <f>SUM(G847)</f>
        <v>357.5</v>
      </c>
    </row>
    <row r="847" spans="1:7" ht="15" x14ac:dyDescent="0.25">
      <c r="A847" s="94" t="s">
        <v>148</v>
      </c>
      <c r="B847" s="40" t="s">
        <v>292</v>
      </c>
      <c r="C847" s="27">
        <v>10</v>
      </c>
      <c r="D847" s="27">
        <v>3</v>
      </c>
      <c r="E847" s="30" t="s">
        <v>318</v>
      </c>
      <c r="F847" s="30" t="s">
        <v>319</v>
      </c>
      <c r="G847" s="253">
        <v>357.5</v>
      </c>
    </row>
    <row r="848" spans="1:7" ht="30" x14ac:dyDescent="0.25">
      <c r="A848" s="24" t="s">
        <v>320</v>
      </c>
      <c r="B848" s="40" t="s">
        <v>292</v>
      </c>
      <c r="C848" s="27">
        <v>10</v>
      </c>
      <c r="D848" s="27">
        <v>3</v>
      </c>
      <c r="E848" s="30" t="s">
        <v>321</v>
      </c>
      <c r="F848" s="30"/>
      <c r="G848" s="253">
        <f>SUM(G849)</f>
        <v>213</v>
      </c>
    </row>
    <row r="849" spans="1:7" ht="15" x14ac:dyDescent="0.25">
      <c r="A849" s="94" t="s">
        <v>148</v>
      </c>
      <c r="B849" s="40" t="s">
        <v>292</v>
      </c>
      <c r="C849" s="27">
        <v>10</v>
      </c>
      <c r="D849" s="27">
        <v>3</v>
      </c>
      <c r="E849" s="30" t="s">
        <v>321</v>
      </c>
      <c r="F849" s="30" t="s">
        <v>322</v>
      </c>
      <c r="G849" s="253">
        <v>213</v>
      </c>
    </row>
    <row r="850" spans="1:7" ht="15" x14ac:dyDescent="0.25">
      <c r="A850" s="24" t="s">
        <v>39</v>
      </c>
      <c r="B850" s="40" t="s">
        <v>292</v>
      </c>
      <c r="C850" s="27">
        <v>10</v>
      </c>
      <c r="D850" s="27">
        <v>3</v>
      </c>
      <c r="E850" s="30" t="s">
        <v>40</v>
      </c>
      <c r="F850" s="30"/>
      <c r="G850" s="253">
        <f>SUM(G853+G855+G857+G859+G861+G863+G865+G867+G869+G871+G873+G875+G877+G879+G881+G883+G885+G886)</f>
        <v>89465.16</v>
      </c>
    </row>
    <row r="851" spans="1:7" ht="61.5" customHeight="1" x14ac:dyDescent="0.25">
      <c r="A851" s="24" t="s">
        <v>41</v>
      </c>
      <c r="B851" s="40" t="s">
        <v>292</v>
      </c>
      <c r="C851" s="27">
        <v>10</v>
      </c>
      <c r="D851" s="27">
        <v>3</v>
      </c>
      <c r="E851" s="30" t="s">
        <v>42</v>
      </c>
      <c r="F851" s="30"/>
      <c r="G851" s="253">
        <f>SUM(G856+G858+G860+G862+G864+G866+G868+G870+G872+G874+G876+G878+G880+G882+G884+G852+G886+G854)</f>
        <v>89465.16</v>
      </c>
    </row>
    <row r="852" spans="1:7" ht="34.5" customHeight="1" x14ac:dyDescent="0.25">
      <c r="A852" s="120" t="s">
        <v>323</v>
      </c>
      <c r="B852" s="40" t="s">
        <v>292</v>
      </c>
      <c r="C852" s="27">
        <v>10</v>
      </c>
      <c r="D852" s="27">
        <v>3</v>
      </c>
      <c r="E852" s="30" t="s">
        <v>324</v>
      </c>
      <c r="F852" s="30"/>
      <c r="G852" s="253">
        <f>SUM(G853)</f>
        <v>798.9</v>
      </c>
    </row>
    <row r="853" spans="1:7" ht="15" x14ac:dyDescent="0.25">
      <c r="A853" s="35" t="s">
        <v>148</v>
      </c>
      <c r="B853" s="40" t="s">
        <v>292</v>
      </c>
      <c r="C853" s="27">
        <v>10</v>
      </c>
      <c r="D853" s="27">
        <v>3</v>
      </c>
      <c r="E853" s="30" t="s">
        <v>324</v>
      </c>
      <c r="F853" s="30" t="s">
        <v>149</v>
      </c>
      <c r="G853" s="253">
        <v>798.9</v>
      </c>
    </row>
    <row r="854" spans="1:7" ht="34.5" customHeight="1" x14ac:dyDescent="0.25">
      <c r="A854" s="120" t="s">
        <v>323</v>
      </c>
      <c r="B854" s="40" t="s">
        <v>292</v>
      </c>
      <c r="C854" s="27">
        <v>10</v>
      </c>
      <c r="D854" s="27">
        <v>3</v>
      </c>
      <c r="E854" s="30" t="s">
        <v>324</v>
      </c>
      <c r="F854" s="30"/>
      <c r="G854" s="253">
        <f>SUM(G855)</f>
        <v>1.06</v>
      </c>
    </row>
    <row r="855" spans="1:7" ht="15.75" thickBot="1" x14ac:dyDescent="0.3">
      <c r="A855" s="121" t="s">
        <v>325</v>
      </c>
      <c r="B855" s="40" t="s">
        <v>292</v>
      </c>
      <c r="C855" s="27">
        <v>10</v>
      </c>
      <c r="D855" s="27">
        <v>3</v>
      </c>
      <c r="E855" s="30" t="s">
        <v>324</v>
      </c>
      <c r="F855" s="30" t="s">
        <v>326</v>
      </c>
      <c r="G855" s="253">
        <v>1.06</v>
      </c>
    </row>
    <row r="856" spans="1:7" ht="30" x14ac:dyDescent="0.25">
      <c r="A856" s="41" t="s">
        <v>327</v>
      </c>
      <c r="B856" s="40" t="s">
        <v>292</v>
      </c>
      <c r="C856" s="27">
        <v>10</v>
      </c>
      <c r="D856" s="27">
        <v>3</v>
      </c>
      <c r="E856" s="30" t="s">
        <v>328</v>
      </c>
      <c r="F856" s="30"/>
      <c r="G856" s="253">
        <f>SUM(G857)</f>
        <v>1000</v>
      </c>
    </row>
    <row r="857" spans="1:7" ht="15" x14ac:dyDescent="0.25">
      <c r="A857" s="35" t="s">
        <v>148</v>
      </c>
      <c r="B857" s="40" t="s">
        <v>292</v>
      </c>
      <c r="C857" s="27">
        <v>10</v>
      </c>
      <c r="D857" s="27">
        <v>3</v>
      </c>
      <c r="E857" s="30" t="s">
        <v>328</v>
      </c>
      <c r="F857" s="30" t="s">
        <v>149</v>
      </c>
      <c r="G857" s="253">
        <v>1000</v>
      </c>
    </row>
    <row r="858" spans="1:7" ht="15" x14ac:dyDescent="0.25">
      <c r="A858" s="41" t="s">
        <v>329</v>
      </c>
      <c r="B858" s="40" t="s">
        <v>292</v>
      </c>
      <c r="C858" s="27">
        <v>10</v>
      </c>
      <c r="D858" s="27">
        <v>3</v>
      </c>
      <c r="E858" s="30" t="s">
        <v>330</v>
      </c>
      <c r="F858" s="30"/>
      <c r="G858" s="253">
        <f>SUM(G859)</f>
        <v>436</v>
      </c>
    </row>
    <row r="859" spans="1:7" ht="15" x14ac:dyDescent="0.25">
      <c r="A859" s="122" t="s">
        <v>331</v>
      </c>
      <c r="B859" s="40" t="s">
        <v>292</v>
      </c>
      <c r="C859" s="27">
        <v>10</v>
      </c>
      <c r="D859" s="27">
        <v>3</v>
      </c>
      <c r="E859" s="30" t="s">
        <v>330</v>
      </c>
      <c r="F859" s="30" t="s">
        <v>149</v>
      </c>
      <c r="G859" s="253">
        <v>436</v>
      </c>
    </row>
    <row r="860" spans="1:7" ht="30" x14ac:dyDescent="0.25">
      <c r="A860" s="41" t="s">
        <v>332</v>
      </c>
      <c r="B860" s="40" t="s">
        <v>292</v>
      </c>
      <c r="C860" s="27">
        <v>10</v>
      </c>
      <c r="D860" s="27">
        <v>3</v>
      </c>
      <c r="E860" s="30" t="s">
        <v>333</v>
      </c>
      <c r="F860" s="30"/>
      <c r="G860" s="253">
        <f>SUM(G861)</f>
        <v>140</v>
      </c>
    </row>
    <row r="861" spans="1:7" ht="15" x14ac:dyDescent="0.25">
      <c r="A861" s="35" t="s">
        <v>148</v>
      </c>
      <c r="B861" s="40" t="s">
        <v>292</v>
      </c>
      <c r="C861" s="27">
        <v>10</v>
      </c>
      <c r="D861" s="27">
        <v>3</v>
      </c>
      <c r="E861" s="30" t="s">
        <v>333</v>
      </c>
      <c r="F861" s="30" t="s">
        <v>149</v>
      </c>
      <c r="G861" s="253">
        <v>140</v>
      </c>
    </row>
    <row r="862" spans="1:7" ht="30" x14ac:dyDescent="0.25">
      <c r="A862" s="41" t="s">
        <v>334</v>
      </c>
      <c r="B862" s="40" t="s">
        <v>292</v>
      </c>
      <c r="C862" s="27">
        <v>10</v>
      </c>
      <c r="D862" s="27">
        <v>3</v>
      </c>
      <c r="E862" s="30" t="s">
        <v>335</v>
      </c>
      <c r="F862" s="30"/>
      <c r="G862" s="253">
        <f>SUM(G863)</f>
        <v>4940</v>
      </c>
    </row>
    <row r="863" spans="1:7" ht="15" x14ac:dyDescent="0.25">
      <c r="A863" s="35" t="s">
        <v>148</v>
      </c>
      <c r="B863" s="40" t="s">
        <v>292</v>
      </c>
      <c r="C863" s="27">
        <v>10</v>
      </c>
      <c r="D863" s="27">
        <v>3</v>
      </c>
      <c r="E863" s="30" t="s">
        <v>335</v>
      </c>
      <c r="F863" s="30" t="s">
        <v>149</v>
      </c>
      <c r="G863" s="253">
        <v>4940</v>
      </c>
    </row>
    <row r="864" spans="1:7" ht="30" x14ac:dyDescent="0.25">
      <c r="A864" s="41" t="s">
        <v>336</v>
      </c>
      <c r="B864" s="40" t="s">
        <v>292</v>
      </c>
      <c r="C864" s="27">
        <v>10</v>
      </c>
      <c r="D864" s="27">
        <v>3</v>
      </c>
      <c r="E864" s="30" t="s">
        <v>337</v>
      </c>
      <c r="F864" s="30"/>
      <c r="G864" s="253">
        <f>SUM(G865)</f>
        <v>17660</v>
      </c>
    </row>
    <row r="865" spans="1:7" ht="15" x14ac:dyDescent="0.25">
      <c r="A865" s="35" t="s">
        <v>148</v>
      </c>
      <c r="B865" s="40" t="s">
        <v>292</v>
      </c>
      <c r="C865" s="27">
        <v>10</v>
      </c>
      <c r="D865" s="27">
        <v>3</v>
      </c>
      <c r="E865" s="30" t="s">
        <v>337</v>
      </c>
      <c r="F865" s="30" t="s">
        <v>149</v>
      </c>
      <c r="G865" s="253">
        <v>17660</v>
      </c>
    </row>
    <row r="866" spans="1:7" ht="30" x14ac:dyDescent="0.25">
      <c r="A866" s="41" t="s">
        <v>338</v>
      </c>
      <c r="B866" s="40" t="s">
        <v>292</v>
      </c>
      <c r="C866" s="27">
        <v>10</v>
      </c>
      <c r="D866" s="27">
        <v>3</v>
      </c>
      <c r="E866" s="30" t="s">
        <v>339</v>
      </c>
      <c r="F866" s="30"/>
      <c r="G866" s="253">
        <f>SUM(G867)</f>
        <v>10950</v>
      </c>
    </row>
    <row r="867" spans="1:7" ht="15" x14ac:dyDescent="0.25">
      <c r="A867" s="35" t="s">
        <v>148</v>
      </c>
      <c r="B867" s="40" t="s">
        <v>292</v>
      </c>
      <c r="C867" s="27">
        <v>10</v>
      </c>
      <c r="D867" s="27">
        <v>3</v>
      </c>
      <c r="E867" s="30" t="s">
        <v>339</v>
      </c>
      <c r="F867" s="30" t="s">
        <v>149</v>
      </c>
      <c r="G867" s="253">
        <v>10950</v>
      </c>
    </row>
    <row r="868" spans="1:7" ht="30" x14ac:dyDescent="0.25">
      <c r="A868" s="41" t="s">
        <v>340</v>
      </c>
      <c r="B868" s="40" t="s">
        <v>292</v>
      </c>
      <c r="C868" s="27">
        <v>10</v>
      </c>
      <c r="D868" s="27">
        <v>3</v>
      </c>
      <c r="E868" s="30" t="s">
        <v>341</v>
      </c>
      <c r="F868" s="30"/>
      <c r="G868" s="253">
        <f>SUM(G869)</f>
        <v>9724</v>
      </c>
    </row>
    <row r="869" spans="1:7" ht="15" x14ac:dyDescent="0.25">
      <c r="A869" s="35" t="s">
        <v>148</v>
      </c>
      <c r="B869" s="40" t="s">
        <v>292</v>
      </c>
      <c r="C869" s="27">
        <v>10</v>
      </c>
      <c r="D869" s="27">
        <v>3</v>
      </c>
      <c r="E869" s="30" t="s">
        <v>341</v>
      </c>
      <c r="F869" s="30" t="s">
        <v>149</v>
      </c>
      <c r="G869" s="253">
        <v>9724</v>
      </c>
    </row>
    <row r="870" spans="1:7" ht="30" x14ac:dyDescent="0.25">
      <c r="A870" s="41" t="s">
        <v>452</v>
      </c>
      <c r="B870" s="40" t="s">
        <v>292</v>
      </c>
      <c r="C870" s="27">
        <v>10</v>
      </c>
      <c r="D870" s="27">
        <v>3</v>
      </c>
      <c r="E870" s="30" t="s">
        <v>451</v>
      </c>
      <c r="F870" s="30"/>
      <c r="G870" s="253">
        <f>SUM(G871)</f>
        <v>705.4</v>
      </c>
    </row>
    <row r="871" spans="1:7" ht="15" x14ac:dyDescent="0.25">
      <c r="A871" s="35" t="s">
        <v>148</v>
      </c>
      <c r="B871" s="40" t="s">
        <v>292</v>
      </c>
      <c r="C871" s="27">
        <v>10</v>
      </c>
      <c r="D871" s="27">
        <v>3</v>
      </c>
      <c r="E871" s="30" t="s">
        <v>451</v>
      </c>
      <c r="F871" s="30" t="s">
        <v>149</v>
      </c>
      <c r="G871" s="253">
        <v>705.4</v>
      </c>
    </row>
    <row r="872" spans="1:7" ht="30" x14ac:dyDescent="0.25">
      <c r="A872" s="41" t="s">
        <v>342</v>
      </c>
      <c r="B872" s="40" t="s">
        <v>292</v>
      </c>
      <c r="C872" s="27">
        <v>10</v>
      </c>
      <c r="D872" s="27">
        <v>3</v>
      </c>
      <c r="E872" s="30" t="s">
        <v>343</v>
      </c>
      <c r="F872" s="30"/>
      <c r="G872" s="253">
        <f>SUM(G873)</f>
        <v>360</v>
      </c>
    </row>
    <row r="873" spans="1:7" ht="15" x14ac:dyDescent="0.25">
      <c r="A873" s="35" t="s">
        <v>148</v>
      </c>
      <c r="B873" s="40" t="s">
        <v>292</v>
      </c>
      <c r="C873" s="27">
        <v>10</v>
      </c>
      <c r="D873" s="27">
        <v>3</v>
      </c>
      <c r="E873" s="30" t="s">
        <v>343</v>
      </c>
      <c r="F873" s="30" t="s">
        <v>149</v>
      </c>
      <c r="G873" s="253">
        <v>360</v>
      </c>
    </row>
    <row r="874" spans="1:7" ht="45" x14ac:dyDescent="0.25">
      <c r="A874" s="41" t="s">
        <v>344</v>
      </c>
      <c r="B874" s="40" t="s">
        <v>292</v>
      </c>
      <c r="C874" s="27">
        <v>10</v>
      </c>
      <c r="D874" s="27">
        <v>3</v>
      </c>
      <c r="E874" s="30" t="s">
        <v>345</v>
      </c>
      <c r="F874" s="30"/>
      <c r="G874" s="253">
        <f>SUM(G875)</f>
        <v>3173</v>
      </c>
    </row>
    <row r="875" spans="1:7" ht="15" x14ac:dyDescent="0.25">
      <c r="A875" s="35" t="s">
        <v>148</v>
      </c>
      <c r="B875" s="40" t="s">
        <v>292</v>
      </c>
      <c r="C875" s="27">
        <v>10</v>
      </c>
      <c r="D875" s="27">
        <v>3</v>
      </c>
      <c r="E875" s="30" t="s">
        <v>345</v>
      </c>
      <c r="F875" s="30" t="s">
        <v>149</v>
      </c>
      <c r="G875" s="253">
        <v>3173</v>
      </c>
    </row>
    <row r="876" spans="1:7" ht="105" customHeight="1" x14ac:dyDescent="0.25">
      <c r="A876" s="41" t="s">
        <v>346</v>
      </c>
      <c r="B876" s="40" t="s">
        <v>292</v>
      </c>
      <c r="C876" s="27">
        <v>10</v>
      </c>
      <c r="D876" s="27">
        <v>3</v>
      </c>
      <c r="E876" s="30" t="s">
        <v>347</v>
      </c>
      <c r="F876" s="30"/>
      <c r="G876" s="253">
        <f>SUM(G877)</f>
        <v>10.5</v>
      </c>
    </row>
    <row r="877" spans="1:7" ht="15" x14ac:dyDescent="0.25">
      <c r="A877" s="35" t="s">
        <v>148</v>
      </c>
      <c r="B877" s="40" t="s">
        <v>292</v>
      </c>
      <c r="C877" s="27">
        <v>10</v>
      </c>
      <c r="D877" s="27">
        <v>3</v>
      </c>
      <c r="E877" s="30" t="s">
        <v>347</v>
      </c>
      <c r="F877" s="30" t="s">
        <v>149</v>
      </c>
      <c r="G877" s="253">
        <v>10.5</v>
      </c>
    </row>
    <row r="878" spans="1:7" ht="15" x14ac:dyDescent="0.25">
      <c r="A878" s="41" t="s">
        <v>348</v>
      </c>
      <c r="B878" s="40" t="s">
        <v>292</v>
      </c>
      <c r="C878" s="27">
        <v>10</v>
      </c>
      <c r="D878" s="27">
        <v>3</v>
      </c>
      <c r="E878" s="30" t="s">
        <v>349</v>
      </c>
      <c r="F878" s="30"/>
      <c r="G878" s="253">
        <f>SUM(G879)</f>
        <v>6477.3</v>
      </c>
    </row>
    <row r="879" spans="1:7" ht="15" x14ac:dyDescent="0.25">
      <c r="A879" s="35" t="s">
        <v>148</v>
      </c>
      <c r="B879" s="40" t="s">
        <v>292</v>
      </c>
      <c r="C879" s="27">
        <v>10</v>
      </c>
      <c r="D879" s="27">
        <v>3</v>
      </c>
      <c r="E879" s="30" t="s">
        <v>349</v>
      </c>
      <c r="F879" s="30" t="s">
        <v>149</v>
      </c>
      <c r="G879" s="253">
        <v>6477.3</v>
      </c>
    </row>
    <row r="880" spans="1:7" ht="30" x14ac:dyDescent="0.25">
      <c r="A880" s="41" t="s">
        <v>350</v>
      </c>
      <c r="B880" s="40" t="s">
        <v>292</v>
      </c>
      <c r="C880" s="27">
        <v>10</v>
      </c>
      <c r="D880" s="27">
        <v>3</v>
      </c>
      <c r="E880" s="30" t="s">
        <v>351</v>
      </c>
      <c r="F880" s="30"/>
      <c r="G880" s="253">
        <f>SUM(G881)</f>
        <v>12656</v>
      </c>
    </row>
    <row r="881" spans="1:8" ht="15" x14ac:dyDescent="0.25">
      <c r="A881" s="35" t="s">
        <v>148</v>
      </c>
      <c r="B881" s="40" t="s">
        <v>292</v>
      </c>
      <c r="C881" s="27">
        <v>10</v>
      </c>
      <c r="D881" s="27">
        <v>3</v>
      </c>
      <c r="E881" s="30" t="s">
        <v>351</v>
      </c>
      <c r="F881" s="30" t="s">
        <v>149</v>
      </c>
      <c r="G881" s="253">
        <v>12656</v>
      </c>
    </row>
    <row r="882" spans="1:8" s="32" customFormat="1" ht="30" x14ac:dyDescent="0.25">
      <c r="A882" s="41" t="s">
        <v>352</v>
      </c>
      <c r="B882" s="40" t="s">
        <v>292</v>
      </c>
      <c r="C882" s="27">
        <v>10</v>
      </c>
      <c r="D882" s="27">
        <v>3</v>
      </c>
      <c r="E882" s="30" t="s">
        <v>353</v>
      </c>
      <c r="F882" s="30"/>
      <c r="G882" s="253">
        <f>SUM(G883)</f>
        <v>20000</v>
      </c>
    </row>
    <row r="883" spans="1:8" s="32" customFormat="1" ht="15" x14ac:dyDescent="0.25">
      <c r="A883" s="35" t="s">
        <v>148</v>
      </c>
      <c r="B883" s="40" t="s">
        <v>292</v>
      </c>
      <c r="C883" s="27">
        <v>10</v>
      </c>
      <c r="D883" s="27">
        <v>3</v>
      </c>
      <c r="E883" s="30" t="s">
        <v>353</v>
      </c>
      <c r="F883" s="30" t="s">
        <v>149</v>
      </c>
      <c r="G883" s="253">
        <v>20000</v>
      </c>
    </row>
    <row r="884" spans="1:8" s="119" customFormat="1" ht="30" x14ac:dyDescent="0.25">
      <c r="A884" s="41" t="s">
        <v>354</v>
      </c>
      <c r="B884" s="40" t="s">
        <v>292</v>
      </c>
      <c r="C884" s="27">
        <v>10</v>
      </c>
      <c r="D884" s="27">
        <v>3</v>
      </c>
      <c r="E884" s="30" t="s">
        <v>243</v>
      </c>
      <c r="F884" s="30"/>
      <c r="G884" s="253">
        <f>SUM(G885)</f>
        <v>33</v>
      </c>
    </row>
    <row r="885" spans="1:8" s="34" customFormat="1" ht="15" x14ac:dyDescent="0.25">
      <c r="A885" s="35" t="s">
        <v>148</v>
      </c>
      <c r="B885" s="40" t="s">
        <v>292</v>
      </c>
      <c r="C885" s="27">
        <v>10</v>
      </c>
      <c r="D885" s="27">
        <v>3</v>
      </c>
      <c r="E885" s="30" t="s">
        <v>243</v>
      </c>
      <c r="F885" s="30" t="s">
        <v>149</v>
      </c>
      <c r="G885" s="253">
        <v>33</v>
      </c>
      <c r="H885" s="33"/>
    </row>
    <row r="886" spans="1:8" s="34" customFormat="1" ht="15" x14ac:dyDescent="0.25">
      <c r="A886" s="39" t="s">
        <v>535</v>
      </c>
      <c r="B886" s="25">
        <v>26</v>
      </c>
      <c r="C886" s="27">
        <v>10</v>
      </c>
      <c r="D886" s="27">
        <v>3</v>
      </c>
      <c r="E886" s="30" t="s">
        <v>450</v>
      </c>
      <c r="F886" s="30"/>
      <c r="G886" s="253">
        <f>SUM(G887)</f>
        <v>400</v>
      </c>
      <c r="H886" s="33"/>
    </row>
    <row r="887" spans="1:8" ht="15" x14ac:dyDescent="0.25">
      <c r="A887" s="35" t="s">
        <v>148</v>
      </c>
      <c r="B887" s="25">
        <v>26</v>
      </c>
      <c r="C887" s="27">
        <v>10</v>
      </c>
      <c r="D887" s="27">
        <v>3</v>
      </c>
      <c r="E887" s="30" t="s">
        <v>450</v>
      </c>
      <c r="F887" s="30" t="s">
        <v>149</v>
      </c>
      <c r="G887" s="253">
        <v>400</v>
      </c>
    </row>
    <row r="888" spans="1:8" ht="15" x14ac:dyDescent="0.25">
      <c r="A888" s="24" t="s">
        <v>50</v>
      </c>
      <c r="B888" s="40" t="s">
        <v>292</v>
      </c>
      <c r="C888" s="27">
        <v>10</v>
      </c>
      <c r="D888" s="27">
        <v>3</v>
      </c>
      <c r="E888" s="30" t="s">
        <v>51</v>
      </c>
      <c r="F888" s="30"/>
      <c r="G888" s="253">
        <f>SUM(G889+G892)</f>
        <v>508</v>
      </c>
    </row>
    <row r="889" spans="1:8" ht="16.5" customHeight="1" x14ac:dyDescent="0.25">
      <c r="A889" s="24" t="s">
        <v>449</v>
      </c>
      <c r="B889" s="40" t="s">
        <v>292</v>
      </c>
      <c r="C889" s="27">
        <v>10</v>
      </c>
      <c r="D889" s="30" t="s">
        <v>22</v>
      </c>
      <c r="E889" s="30" t="s">
        <v>222</v>
      </c>
      <c r="F889" s="30"/>
      <c r="G889" s="253">
        <f>G890+G891</f>
        <v>419</v>
      </c>
    </row>
    <row r="890" spans="1:8" ht="18" customHeight="1" x14ac:dyDescent="0.25">
      <c r="A890" s="39" t="s">
        <v>148</v>
      </c>
      <c r="B890" s="30" t="s">
        <v>292</v>
      </c>
      <c r="C890" s="62">
        <v>10</v>
      </c>
      <c r="D890" s="225" t="s">
        <v>22</v>
      </c>
      <c r="E890" s="30" t="s">
        <v>222</v>
      </c>
      <c r="F890" s="28">
        <v>314</v>
      </c>
      <c r="G890" s="253">
        <v>258</v>
      </c>
    </row>
    <row r="891" spans="1:8" ht="15" x14ac:dyDescent="0.25">
      <c r="A891" s="24" t="s">
        <v>244</v>
      </c>
      <c r="B891" s="30" t="s">
        <v>292</v>
      </c>
      <c r="C891" s="62">
        <v>10</v>
      </c>
      <c r="D891" s="225" t="s">
        <v>22</v>
      </c>
      <c r="E891" s="30" t="s">
        <v>222</v>
      </c>
      <c r="F891" s="28">
        <v>612</v>
      </c>
      <c r="G891" s="253">
        <v>161</v>
      </c>
    </row>
    <row r="892" spans="1:8" ht="30" x14ac:dyDescent="0.25">
      <c r="A892" s="24" t="s">
        <v>448</v>
      </c>
      <c r="B892" s="40" t="s">
        <v>292</v>
      </c>
      <c r="C892" s="27">
        <v>10</v>
      </c>
      <c r="D892" s="27">
        <v>3</v>
      </c>
      <c r="E892" s="30" t="s">
        <v>447</v>
      </c>
      <c r="F892" s="30"/>
      <c r="G892" s="253">
        <f>SUM(G893+G895)</f>
        <v>89</v>
      </c>
    </row>
    <row r="893" spans="1:8" ht="13.5" customHeight="1" x14ac:dyDescent="0.25">
      <c r="A893" s="24" t="s">
        <v>17</v>
      </c>
      <c r="B893" s="30" t="s">
        <v>292</v>
      </c>
      <c r="C893" s="27">
        <v>10</v>
      </c>
      <c r="D893" s="30" t="s">
        <v>22</v>
      </c>
      <c r="E893" s="30" t="s">
        <v>447</v>
      </c>
      <c r="F893" s="28">
        <v>240</v>
      </c>
      <c r="G893" s="253">
        <f>SUM(G894)</f>
        <v>51</v>
      </c>
    </row>
    <row r="894" spans="1:8" ht="15" x14ac:dyDescent="0.25">
      <c r="A894" s="24" t="s">
        <v>19</v>
      </c>
      <c r="B894" s="40" t="s">
        <v>292</v>
      </c>
      <c r="C894" s="27">
        <v>10</v>
      </c>
      <c r="D894" s="30" t="s">
        <v>22</v>
      </c>
      <c r="E894" s="30" t="s">
        <v>447</v>
      </c>
      <c r="F894" s="28">
        <v>244</v>
      </c>
      <c r="G894" s="253">
        <v>51</v>
      </c>
    </row>
    <row r="895" spans="1:8" ht="15.75" customHeight="1" x14ac:dyDescent="0.25">
      <c r="A895" s="24" t="s">
        <v>148</v>
      </c>
      <c r="B895" s="40" t="s">
        <v>292</v>
      </c>
      <c r="C895" s="27">
        <v>10</v>
      </c>
      <c r="D895" s="30" t="s">
        <v>22</v>
      </c>
      <c r="E895" s="30" t="s">
        <v>447</v>
      </c>
      <c r="F895" s="28">
        <v>314</v>
      </c>
      <c r="G895" s="253">
        <v>38</v>
      </c>
    </row>
    <row r="896" spans="1:8" ht="14.25" x14ac:dyDescent="0.2">
      <c r="A896" s="17" t="s">
        <v>150</v>
      </c>
      <c r="B896" s="46" t="s">
        <v>292</v>
      </c>
      <c r="C896" s="48">
        <v>10</v>
      </c>
      <c r="D896" s="49" t="s">
        <v>26</v>
      </c>
      <c r="E896" s="49"/>
      <c r="F896" s="50"/>
      <c r="G896" s="252">
        <f>SUM(G897)</f>
        <v>1830</v>
      </c>
    </row>
    <row r="897" spans="1:7" ht="15" x14ac:dyDescent="0.25">
      <c r="A897" s="24" t="s">
        <v>446</v>
      </c>
      <c r="B897" s="40" t="s">
        <v>292</v>
      </c>
      <c r="C897" s="27">
        <v>10</v>
      </c>
      <c r="D897" s="30" t="s">
        <v>26</v>
      </c>
      <c r="E897" s="30" t="s">
        <v>443</v>
      </c>
      <c r="F897" s="28"/>
      <c r="G897" s="253">
        <f>SUM(G898)</f>
        <v>1830</v>
      </c>
    </row>
    <row r="898" spans="1:7" ht="30" x14ac:dyDescent="0.25">
      <c r="A898" s="24" t="s">
        <v>531</v>
      </c>
      <c r="B898" s="40" t="s">
        <v>292</v>
      </c>
      <c r="C898" s="27">
        <v>10</v>
      </c>
      <c r="D898" s="30" t="s">
        <v>26</v>
      </c>
      <c r="E898" s="30" t="s">
        <v>445</v>
      </c>
      <c r="F898" s="28"/>
      <c r="G898" s="253">
        <f>SUM(G899)</f>
        <v>1830</v>
      </c>
    </row>
    <row r="899" spans="1:7" ht="15" customHeight="1" x14ac:dyDescent="0.25">
      <c r="A899" s="24" t="s">
        <v>148</v>
      </c>
      <c r="B899" s="40" t="s">
        <v>292</v>
      </c>
      <c r="C899" s="27">
        <v>10</v>
      </c>
      <c r="D899" s="30" t="s">
        <v>26</v>
      </c>
      <c r="E899" s="30" t="s">
        <v>445</v>
      </c>
      <c r="F899" s="28">
        <v>314</v>
      </c>
      <c r="G899" s="253">
        <v>1830</v>
      </c>
    </row>
    <row r="900" spans="1:7" ht="14.25" x14ac:dyDescent="0.2">
      <c r="A900" s="17" t="s">
        <v>151</v>
      </c>
      <c r="B900" s="46" t="s">
        <v>292</v>
      </c>
      <c r="C900" s="48">
        <v>10</v>
      </c>
      <c r="D900" s="48">
        <v>6</v>
      </c>
      <c r="E900" s="49"/>
      <c r="F900" s="49"/>
      <c r="G900" s="252">
        <f>SUM(G907+G918+G901)</f>
        <v>12977</v>
      </c>
    </row>
    <row r="901" spans="1:7" ht="15" x14ac:dyDescent="0.25">
      <c r="A901" s="24" t="s">
        <v>444</v>
      </c>
      <c r="B901" s="40" t="s">
        <v>292</v>
      </c>
      <c r="C901" s="27">
        <v>10</v>
      </c>
      <c r="D901" s="27">
        <v>6</v>
      </c>
      <c r="E901" s="30" t="s">
        <v>443</v>
      </c>
      <c r="F901" s="30"/>
      <c r="G901" s="253">
        <f>SUM(G902)</f>
        <v>226</v>
      </c>
    </row>
    <row r="902" spans="1:7" ht="15" x14ac:dyDescent="0.25">
      <c r="A902" s="24" t="s">
        <v>441</v>
      </c>
      <c r="B902" s="40" t="s">
        <v>292</v>
      </c>
      <c r="C902" s="27">
        <v>10</v>
      </c>
      <c r="D902" s="27">
        <v>6</v>
      </c>
      <c r="E902" s="30" t="s">
        <v>442</v>
      </c>
      <c r="F902" s="30"/>
      <c r="G902" s="253">
        <f>SUM(G903)</f>
        <v>226</v>
      </c>
    </row>
    <row r="903" spans="1:7" ht="15" x14ac:dyDescent="0.25">
      <c r="A903" s="24" t="s">
        <v>441</v>
      </c>
      <c r="B903" s="40" t="s">
        <v>292</v>
      </c>
      <c r="C903" s="27">
        <v>10</v>
      </c>
      <c r="D903" s="27">
        <v>6</v>
      </c>
      <c r="E903" s="30" t="s">
        <v>440</v>
      </c>
      <c r="F903" s="30"/>
      <c r="G903" s="253">
        <f>SUM(G904+G906)</f>
        <v>226</v>
      </c>
    </row>
    <row r="904" spans="1:7" ht="15" x14ac:dyDescent="0.25">
      <c r="A904" s="24" t="s">
        <v>17</v>
      </c>
      <c r="B904" s="40" t="s">
        <v>292</v>
      </c>
      <c r="C904" s="27">
        <v>10</v>
      </c>
      <c r="D904" s="30" t="s">
        <v>157</v>
      </c>
      <c r="E904" s="30" t="s">
        <v>440</v>
      </c>
      <c r="F904" s="28">
        <v>240</v>
      </c>
      <c r="G904" s="253">
        <f>SUM(G905)</f>
        <v>192</v>
      </c>
    </row>
    <row r="905" spans="1:7" ht="15" x14ac:dyDescent="0.25">
      <c r="A905" s="24" t="s">
        <v>19</v>
      </c>
      <c r="B905" s="40" t="s">
        <v>292</v>
      </c>
      <c r="C905" s="27">
        <v>10</v>
      </c>
      <c r="D905" s="30" t="s">
        <v>157</v>
      </c>
      <c r="E905" s="30" t="s">
        <v>440</v>
      </c>
      <c r="F905" s="28">
        <v>244</v>
      </c>
      <c r="G905" s="253">
        <v>192</v>
      </c>
    </row>
    <row r="906" spans="1:7" ht="16.5" customHeight="1" x14ac:dyDescent="0.25">
      <c r="A906" s="24" t="s">
        <v>148</v>
      </c>
      <c r="B906" s="40" t="s">
        <v>292</v>
      </c>
      <c r="C906" s="27">
        <v>10</v>
      </c>
      <c r="D906" s="30" t="s">
        <v>157</v>
      </c>
      <c r="E906" s="30" t="s">
        <v>440</v>
      </c>
      <c r="F906" s="28">
        <v>314</v>
      </c>
      <c r="G906" s="253">
        <v>34</v>
      </c>
    </row>
    <row r="907" spans="1:7" s="119" customFormat="1" ht="15" x14ac:dyDescent="0.25">
      <c r="A907" s="24" t="s">
        <v>261</v>
      </c>
      <c r="B907" s="40" t="s">
        <v>292</v>
      </c>
      <c r="C907" s="27">
        <v>10</v>
      </c>
      <c r="D907" s="27">
        <v>6</v>
      </c>
      <c r="E907" s="30" t="s">
        <v>40</v>
      </c>
      <c r="F907" s="30"/>
      <c r="G907" s="253">
        <f>G908</f>
        <v>12700</v>
      </c>
    </row>
    <row r="908" spans="1:7" ht="59.25" customHeight="1" x14ac:dyDescent="0.25">
      <c r="A908" s="97" t="s">
        <v>41</v>
      </c>
      <c r="B908" s="40" t="s">
        <v>292</v>
      </c>
      <c r="C908" s="27">
        <v>10</v>
      </c>
      <c r="D908" s="27">
        <v>6</v>
      </c>
      <c r="E908" s="30" t="s">
        <v>42</v>
      </c>
      <c r="F908" s="30"/>
      <c r="G908" s="253">
        <f>SUM(G909:G909)</f>
        <v>12700</v>
      </c>
    </row>
    <row r="909" spans="1:7" ht="15" x14ac:dyDescent="0.25">
      <c r="A909" s="24" t="s">
        <v>355</v>
      </c>
      <c r="B909" s="40" t="s">
        <v>292</v>
      </c>
      <c r="C909" s="27">
        <v>10</v>
      </c>
      <c r="D909" s="27">
        <v>6</v>
      </c>
      <c r="E909" s="30" t="s">
        <v>356</v>
      </c>
      <c r="F909" s="30"/>
      <c r="G909" s="253">
        <f>G910+G913+G916</f>
        <v>12700</v>
      </c>
    </row>
    <row r="910" spans="1:7" ht="15" x14ac:dyDescent="0.25">
      <c r="A910" s="24" t="s">
        <v>25</v>
      </c>
      <c r="B910" s="40" t="s">
        <v>292</v>
      </c>
      <c r="C910" s="27">
        <v>10</v>
      </c>
      <c r="D910" s="30" t="s">
        <v>157</v>
      </c>
      <c r="E910" s="30" t="s">
        <v>356</v>
      </c>
      <c r="F910" s="28">
        <v>120</v>
      </c>
      <c r="G910" s="253">
        <f>SUM(G911:G912)</f>
        <v>11389.6</v>
      </c>
    </row>
    <row r="911" spans="1:7" ht="15" x14ac:dyDescent="0.25">
      <c r="A911" s="24" t="s">
        <v>16</v>
      </c>
      <c r="B911" s="40" t="s">
        <v>292</v>
      </c>
      <c r="C911" s="27">
        <v>10</v>
      </c>
      <c r="D911" s="30" t="s">
        <v>157</v>
      </c>
      <c r="E911" s="30" t="s">
        <v>356</v>
      </c>
      <c r="F911" s="28">
        <v>121</v>
      </c>
      <c r="G911" s="253">
        <v>11388.5</v>
      </c>
    </row>
    <row r="912" spans="1:7" ht="15" x14ac:dyDescent="0.25">
      <c r="A912" s="24" t="s">
        <v>23</v>
      </c>
      <c r="B912" s="40" t="s">
        <v>292</v>
      </c>
      <c r="C912" s="27">
        <v>10</v>
      </c>
      <c r="D912" s="30" t="s">
        <v>157</v>
      </c>
      <c r="E912" s="30" t="s">
        <v>356</v>
      </c>
      <c r="F912" s="28">
        <v>122</v>
      </c>
      <c r="G912" s="253">
        <v>1.1000000000000001</v>
      </c>
    </row>
    <row r="913" spans="1:7" ht="15" x14ac:dyDescent="0.25">
      <c r="A913" s="24" t="s">
        <v>47</v>
      </c>
      <c r="B913" s="40" t="s">
        <v>292</v>
      </c>
      <c r="C913" s="27">
        <v>10</v>
      </c>
      <c r="D913" s="30" t="s">
        <v>157</v>
      </c>
      <c r="E913" s="30" t="s">
        <v>356</v>
      </c>
      <c r="F913" s="28">
        <v>240</v>
      </c>
      <c r="G913" s="253">
        <f>SUM(G914:G915)</f>
        <v>1306.5999999999999</v>
      </c>
    </row>
    <row r="914" spans="1:7" ht="30" x14ac:dyDescent="0.25">
      <c r="A914" s="24" t="s">
        <v>18</v>
      </c>
      <c r="B914" s="40" t="s">
        <v>292</v>
      </c>
      <c r="C914" s="27">
        <v>10</v>
      </c>
      <c r="D914" s="30" t="s">
        <v>157</v>
      </c>
      <c r="E914" s="30" t="s">
        <v>356</v>
      </c>
      <c r="F914" s="28">
        <v>242</v>
      </c>
      <c r="G914" s="253">
        <v>312.7</v>
      </c>
    </row>
    <row r="915" spans="1:7" ht="15" x14ac:dyDescent="0.25">
      <c r="A915" s="24" t="s">
        <v>19</v>
      </c>
      <c r="B915" s="40" t="s">
        <v>292</v>
      </c>
      <c r="C915" s="27">
        <v>10</v>
      </c>
      <c r="D915" s="30" t="s">
        <v>157</v>
      </c>
      <c r="E915" s="30" t="s">
        <v>356</v>
      </c>
      <c r="F915" s="28">
        <v>244</v>
      </c>
      <c r="G915" s="253">
        <v>993.9</v>
      </c>
    </row>
    <row r="916" spans="1:7" ht="15" x14ac:dyDescent="0.25">
      <c r="A916" s="24" t="s">
        <v>27</v>
      </c>
      <c r="B916" s="40" t="s">
        <v>292</v>
      </c>
      <c r="C916" s="27">
        <v>10</v>
      </c>
      <c r="D916" s="30" t="s">
        <v>157</v>
      </c>
      <c r="E916" s="30" t="s">
        <v>356</v>
      </c>
      <c r="F916" s="28">
        <v>850</v>
      </c>
      <c r="G916" s="253">
        <f>SUM(G917)</f>
        <v>3.8</v>
      </c>
    </row>
    <row r="917" spans="1:7" ht="15" x14ac:dyDescent="0.25">
      <c r="A917" s="24" t="s">
        <v>29</v>
      </c>
      <c r="B917" s="40" t="s">
        <v>292</v>
      </c>
      <c r="C917" s="27">
        <v>10</v>
      </c>
      <c r="D917" s="30" t="s">
        <v>157</v>
      </c>
      <c r="E917" s="30" t="s">
        <v>356</v>
      </c>
      <c r="F917" s="28">
        <v>852</v>
      </c>
      <c r="G917" s="253">
        <v>3.8</v>
      </c>
    </row>
    <row r="918" spans="1:7" ht="15" x14ac:dyDescent="0.25">
      <c r="A918" s="24" t="s">
        <v>160</v>
      </c>
      <c r="B918" s="40" t="s">
        <v>292</v>
      </c>
      <c r="C918" s="27">
        <v>10</v>
      </c>
      <c r="D918" s="27">
        <v>6</v>
      </c>
      <c r="E918" s="30" t="s">
        <v>69</v>
      </c>
      <c r="F918" s="30"/>
      <c r="G918" s="253">
        <f>G919+G921</f>
        <v>51</v>
      </c>
    </row>
    <row r="919" spans="1:7" ht="45" x14ac:dyDescent="0.25">
      <c r="A919" s="24" t="s">
        <v>70</v>
      </c>
      <c r="B919" s="40" t="s">
        <v>292</v>
      </c>
      <c r="C919" s="27">
        <v>10</v>
      </c>
      <c r="D919" s="27">
        <v>6</v>
      </c>
      <c r="E919" s="30" t="s">
        <v>71</v>
      </c>
      <c r="F919" s="28"/>
      <c r="G919" s="253">
        <f>SUM(G920)</f>
        <v>26</v>
      </c>
    </row>
    <row r="920" spans="1:7" ht="18" customHeight="1" x14ac:dyDescent="0.25">
      <c r="A920" s="24" t="s">
        <v>148</v>
      </c>
      <c r="B920" s="40" t="s">
        <v>292</v>
      </c>
      <c r="C920" s="27">
        <v>10</v>
      </c>
      <c r="D920" s="30" t="s">
        <v>157</v>
      </c>
      <c r="E920" s="30" t="s">
        <v>71</v>
      </c>
      <c r="F920" s="28">
        <v>314</v>
      </c>
      <c r="G920" s="253">
        <v>26</v>
      </c>
    </row>
    <row r="921" spans="1:7" ht="45" x14ac:dyDescent="0.25">
      <c r="A921" s="24" t="s">
        <v>194</v>
      </c>
      <c r="B921" s="40" t="s">
        <v>292</v>
      </c>
      <c r="C921" s="27">
        <v>10</v>
      </c>
      <c r="D921" s="27">
        <v>6</v>
      </c>
      <c r="E921" s="30" t="s">
        <v>73</v>
      </c>
      <c r="F921" s="30"/>
      <c r="G921" s="253">
        <f>SUM(G923)</f>
        <v>25</v>
      </c>
    </row>
    <row r="922" spans="1:7" ht="15" x14ac:dyDescent="0.25">
      <c r="A922" s="24" t="s">
        <v>135</v>
      </c>
      <c r="B922" s="40" t="s">
        <v>292</v>
      </c>
      <c r="C922" s="27">
        <v>10</v>
      </c>
      <c r="D922" s="27">
        <v>6</v>
      </c>
      <c r="E922" s="30" t="s">
        <v>73</v>
      </c>
      <c r="F922" s="30"/>
      <c r="G922" s="253">
        <f>SUM(G923)</f>
        <v>25</v>
      </c>
    </row>
    <row r="923" spans="1:7" ht="14.25" customHeight="1" x14ac:dyDescent="0.25">
      <c r="A923" s="24" t="s">
        <v>47</v>
      </c>
      <c r="B923" s="40" t="s">
        <v>292</v>
      </c>
      <c r="C923" s="27">
        <v>10</v>
      </c>
      <c r="D923" s="30" t="s">
        <v>157</v>
      </c>
      <c r="E923" s="30" t="s">
        <v>73</v>
      </c>
      <c r="F923" s="28">
        <v>240</v>
      </c>
      <c r="G923" s="253">
        <f>SUM(G924)</f>
        <v>25</v>
      </c>
    </row>
    <row r="924" spans="1:7" ht="14.25" customHeight="1" x14ac:dyDescent="0.25">
      <c r="A924" s="251" t="s">
        <v>19</v>
      </c>
      <c r="B924" s="40" t="s">
        <v>292</v>
      </c>
      <c r="C924" s="27">
        <v>10</v>
      </c>
      <c r="D924" s="30" t="s">
        <v>157</v>
      </c>
      <c r="E924" s="30" t="s">
        <v>73</v>
      </c>
      <c r="F924" s="30" t="s">
        <v>430</v>
      </c>
      <c r="G924" s="274">
        <v>25</v>
      </c>
    </row>
    <row r="925" spans="1:7" ht="27" customHeight="1" x14ac:dyDescent="0.2">
      <c r="A925" s="82" t="s">
        <v>518</v>
      </c>
      <c r="B925" s="46" t="s">
        <v>519</v>
      </c>
      <c r="C925" s="48"/>
      <c r="D925" s="49"/>
      <c r="E925" s="49"/>
      <c r="F925" s="49"/>
      <c r="G925" s="275">
        <f>G926</f>
        <v>5000</v>
      </c>
    </row>
    <row r="926" spans="1:7" ht="14.25" customHeight="1" x14ac:dyDescent="0.25">
      <c r="A926" s="24" t="s">
        <v>261</v>
      </c>
      <c r="B926" s="40" t="s">
        <v>519</v>
      </c>
      <c r="C926" s="27">
        <v>1</v>
      </c>
      <c r="D926" s="30" t="s">
        <v>26</v>
      </c>
      <c r="E926" s="30" t="s">
        <v>40</v>
      </c>
      <c r="F926" s="30"/>
      <c r="G926" s="274">
        <f>G928+G937</f>
        <v>5000</v>
      </c>
    </row>
    <row r="927" spans="1:7" ht="14.25" customHeight="1" x14ac:dyDescent="0.25">
      <c r="A927" s="251" t="s">
        <v>520</v>
      </c>
      <c r="B927" s="40" t="s">
        <v>519</v>
      </c>
      <c r="C927" s="27">
        <v>1</v>
      </c>
      <c r="D927" s="30" t="s">
        <v>26</v>
      </c>
      <c r="E927" s="30" t="s">
        <v>521</v>
      </c>
      <c r="F927" s="30"/>
      <c r="G927" s="274">
        <f>SUM(G928+G937)</f>
        <v>5000</v>
      </c>
    </row>
    <row r="928" spans="1:7" ht="45" customHeight="1" x14ac:dyDescent="0.25">
      <c r="A928" s="251" t="s">
        <v>522</v>
      </c>
      <c r="B928" s="40" t="s">
        <v>519</v>
      </c>
      <c r="C928" s="27">
        <v>1</v>
      </c>
      <c r="D928" s="30" t="s">
        <v>26</v>
      </c>
      <c r="E928" s="30" t="s">
        <v>523</v>
      </c>
      <c r="F928" s="30"/>
      <c r="G928" s="274">
        <f>G929+G932+G935</f>
        <v>4670</v>
      </c>
    </row>
    <row r="929" spans="1:7" ht="14.25" customHeight="1" x14ac:dyDescent="0.25">
      <c r="A929" s="24" t="s">
        <v>25</v>
      </c>
      <c r="B929" s="40" t="s">
        <v>519</v>
      </c>
      <c r="C929" s="27">
        <v>1</v>
      </c>
      <c r="D929" s="30" t="s">
        <v>26</v>
      </c>
      <c r="E929" s="30" t="s">
        <v>523</v>
      </c>
      <c r="F929" s="28">
        <v>120</v>
      </c>
      <c r="G929" s="274">
        <f>G930+G931</f>
        <v>3908.2</v>
      </c>
    </row>
    <row r="930" spans="1:7" ht="14.25" customHeight="1" x14ac:dyDescent="0.25">
      <c r="A930" s="24" t="s">
        <v>16</v>
      </c>
      <c r="B930" s="40" t="s">
        <v>519</v>
      </c>
      <c r="C930" s="27">
        <v>1</v>
      </c>
      <c r="D930" s="30" t="s">
        <v>26</v>
      </c>
      <c r="E930" s="30" t="s">
        <v>523</v>
      </c>
      <c r="F930" s="28">
        <v>121</v>
      </c>
      <c r="G930" s="274">
        <v>3900</v>
      </c>
    </row>
    <row r="931" spans="1:7" ht="14.25" customHeight="1" x14ac:dyDescent="0.25">
      <c r="A931" s="24" t="s">
        <v>23</v>
      </c>
      <c r="B931" s="40" t="s">
        <v>519</v>
      </c>
      <c r="C931" s="27">
        <v>1</v>
      </c>
      <c r="D931" s="30" t="s">
        <v>26</v>
      </c>
      <c r="E931" s="30" t="s">
        <v>523</v>
      </c>
      <c r="F931" s="28">
        <v>122</v>
      </c>
      <c r="G931" s="274">
        <v>8.1999999999999993</v>
      </c>
    </row>
    <row r="932" spans="1:7" ht="14.25" customHeight="1" x14ac:dyDescent="0.25">
      <c r="A932" s="24" t="s">
        <v>47</v>
      </c>
      <c r="B932" s="40" t="s">
        <v>519</v>
      </c>
      <c r="C932" s="27">
        <v>1</v>
      </c>
      <c r="D932" s="30" t="s">
        <v>26</v>
      </c>
      <c r="E932" s="30" t="s">
        <v>523</v>
      </c>
      <c r="F932" s="28">
        <v>240</v>
      </c>
      <c r="G932" s="274">
        <f>G933+G934</f>
        <v>758.8</v>
      </c>
    </row>
    <row r="933" spans="1:7" ht="14.25" customHeight="1" x14ac:dyDescent="0.25">
      <c r="A933" s="24" t="s">
        <v>18</v>
      </c>
      <c r="B933" s="40" t="s">
        <v>519</v>
      </c>
      <c r="C933" s="27">
        <v>1</v>
      </c>
      <c r="D933" s="30" t="s">
        <v>26</v>
      </c>
      <c r="E933" s="30" t="s">
        <v>523</v>
      </c>
      <c r="F933" s="28">
        <v>242</v>
      </c>
      <c r="G933" s="274">
        <v>343.8</v>
      </c>
    </row>
    <row r="934" spans="1:7" ht="14.25" customHeight="1" x14ac:dyDescent="0.25">
      <c r="A934" s="24" t="s">
        <v>19</v>
      </c>
      <c r="B934" s="40" t="s">
        <v>519</v>
      </c>
      <c r="C934" s="27">
        <v>1</v>
      </c>
      <c r="D934" s="30" t="s">
        <v>26</v>
      </c>
      <c r="E934" s="30" t="s">
        <v>523</v>
      </c>
      <c r="F934" s="28">
        <v>244</v>
      </c>
      <c r="G934" s="274">
        <v>415</v>
      </c>
    </row>
    <row r="935" spans="1:7" ht="14.25" customHeight="1" x14ac:dyDescent="0.25">
      <c r="A935" s="24" t="s">
        <v>27</v>
      </c>
      <c r="B935" s="40" t="s">
        <v>519</v>
      </c>
      <c r="C935" s="27">
        <v>1</v>
      </c>
      <c r="D935" s="30" t="s">
        <v>26</v>
      </c>
      <c r="E935" s="30" t="s">
        <v>523</v>
      </c>
      <c r="F935" s="30" t="s">
        <v>524</v>
      </c>
      <c r="G935" s="274">
        <f>G936</f>
        <v>3</v>
      </c>
    </row>
    <row r="936" spans="1:7" ht="14.25" customHeight="1" x14ac:dyDescent="0.25">
      <c r="A936" s="24" t="s">
        <v>29</v>
      </c>
      <c r="B936" s="40" t="s">
        <v>519</v>
      </c>
      <c r="C936" s="27">
        <v>1</v>
      </c>
      <c r="D936" s="30" t="s">
        <v>26</v>
      </c>
      <c r="E936" s="30" t="s">
        <v>523</v>
      </c>
      <c r="F936" s="28">
        <v>852</v>
      </c>
      <c r="G936" s="274">
        <v>3</v>
      </c>
    </row>
    <row r="937" spans="1:7" ht="46.5" customHeight="1" x14ac:dyDescent="0.25">
      <c r="A937" s="251" t="s">
        <v>525</v>
      </c>
      <c r="B937" s="40" t="s">
        <v>519</v>
      </c>
      <c r="C937" s="27">
        <v>1</v>
      </c>
      <c r="D937" s="30" t="s">
        <v>26</v>
      </c>
      <c r="E937" s="30" t="s">
        <v>526</v>
      </c>
      <c r="F937" s="30"/>
      <c r="G937" s="274">
        <f>SUM(G938+G941)</f>
        <v>330</v>
      </c>
    </row>
    <row r="938" spans="1:7" ht="14.25" customHeight="1" x14ac:dyDescent="0.25">
      <c r="A938" s="24" t="s">
        <v>25</v>
      </c>
      <c r="B938" s="40" t="s">
        <v>519</v>
      </c>
      <c r="C938" s="27">
        <v>1</v>
      </c>
      <c r="D938" s="30" t="s">
        <v>26</v>
      </c>
      <c r="E938" s="30" t="s">
        <v>526</v>
      </c>
      <c r="F938" s="28">
        <v>120</v>
      </c>
      <c r="G938" s="274">
        <f>G939+G940</f>
        <v>296.10000000000002</v>
      </c>
    </row>
    <row r="939" spans="1:7" ht="14.25" customHeight="1" x14ac:dyDescent="0.25">
      <c r="A939" s="24" t="s">
        <v>16</v>
      </c>
      <c r="B939" s="40" t="s">
        <v>519</v>
      </c>
      <c r="C939" s="27">
        <v>1</v>
      </c>
      <c r="D939" s="30" t="s">
        <v>26</v>
      </c>
      <c r="E939" s="30" t="s">
        <v>526</v>
      </c>
      <c r="F939" s="28">
        <v>121</v>
      </c>
      <c r="G939" s="274">
        <v>296</v>
      </c>
    </row>
    <row r="940" spans="1:7" ht="15" x14ac:dyDescent="0.25">
      <c r="A940" s="216" t="s">
        <v>23</v>
      </c>
      <c r="B940" s="81" t="s">
        <v>519</v>
      </c>
      <c r="C940" s="102">
        <v>1</v>
      </c>
      <c r="D940" s="103" t="s">
        <v>26</v>
      </c>
      <c r="E940" s="103" t="s">
        <v>526</v>
      </c>
      <c r="F940" s="217">
        <v>122</v>
      </c>
      <c r="G940" s="409">
        <v>0.1</v>
      </c>
    </row>
    <row r="941" spans="1:7" ht="15" x14ac:dyDescent="0.25">
      <c r="A941" s="24" t="s">
        <v>47</v>
      </c>
      <c r="B941" s="40" t="s">
        <v>519</v>
      </c>
      <c r="C941" s="27">
        <v>1</v>
      </c>
      <c r="D941" s="30" t="s">
        <v>26</v>
      </c>
      <c r="E941" s="30" t="s">
        <v>526</v>
      </c>
      <c r="F941" s="28">
        <v>240</v>
      </c>
      <c r="G941" s="420">
        <f>SUM(G942)</f>
        <v>33.9</v>
      </c>
    </row>
    <row r="942" spans="1:7" ht="15" x14ac:dyDescent="0.25">
      <c r="A942" s="24" t="s">
        <v>19</v>
      </c>
      <c r="B942" s="40" t="s">
        <v>519</v>
      </c>
      <c r="C942" s="27">
        <v>1</v>
      </c>
      <c r="D942" s="30" t="s">
        <v>26</v>
      </c>
      <c r="E942" s="30" t="s">
        <v>526</v>
      </c>
      <c r="F942" s="28">
        <v>244</v>
      </c>
      <c r="G942" s="59">
        <v>33.9</v>
      </c>
    </row>
    <row r="943" spans="1:7" x14ac:dyDescent="0.2">
      <c r="A943" s="104"/>
      <c r="B943" s="104"/>
      <c r="C943" s="123"/>
      <c r="D943" s="123"/>
      <c r="E943" s="124"/>
      <c r="F943" s="124"/>
      <c r="G943" s="125"/>
    </row>
    <row r="944" spans="1:7" x14ac:dyDescent="0.2">
      <c r="A944" s="104"/>
      <c r="B944" s="104"/>
      <c r="C944" s="123">
        <v>1</v>
      </c>
      <c r="D944" s="123"/>
      <c r="E944" s="124"/>
      <c r="F944" s="124"/>
      <c r="G944" s="436">
        <f>SUM(G945:G948)</f>
        <v>86781.29</v>
      </c>
    </row>
    <row r="945" spans="1:9" x14ac:dyDescent="0.2">
      <c r="A945" s="104"/>
      <c r="B945" s="104"/>
      <c r="C945" s="123">
        <v>1</v>
      </c>
      <c r="D945" s="123">
        <v>3</v>
      </c>
      <c r="E945" s="124"/>
      <c r="F945" s="124"/>
      <c r="G945" s="435">
        <f>SUM(G20)</f>
        <v>1152.1300000000001</v>
      </c>
    </row>
    <row r="946" spans="1:9" x14ac:dyDescent="0.2">
      <c r="A946" s="104"/>
      <c r="B946" s="104"/>
      <c r="C946" s="123">
        <v>1</v>
      </c>
      <c r="D946" s="123">
        <v>4</v>
      </c>
      <c r="E946" s="124"/>
      <c r="F946" s="124"/>
      <c r="G946" s="435">
        <f>SUM(G31+G326+G304+G662+G926)</f>
        <v>57834.5</v>
      </c>
    </row>
    <row r="947" spans="1:9" x14ac:dyDescent="0.2">
      <c r="A947" s="104"/>
      <c r="B947" s="104"/>
      <c r="C947" s="123"/>
      <c r="D947" s="123">
        <v>6</v>
      </c>
      <c r="E947" s="124"/>
      <c r="F947" s="124"/>
      <c r="G947" s="435">
        <f>SUM(G667)</f>
        <v>11994.570000000002</v>
      </c>
    </row>
    <row r="948" spans="1:9" x14ac:dyDescent="0.2">
      <c r="A948" s="104"/>
      <c r="B948" s="104"/>
      <c r="C948" s="123"/>
      <c r="D948" s="123">
        <v>13</v>
      </c>
      <c r="E948" s="124"/>
      <c r="F948" s="124"/>
      <c r="G948" s="435">
        <f>SUM(G769+G312+G78+G698)</f>
        <v>15800.09</v>
      </c>
    </row>
    <row r="949" spans="1:9" x14ac:dyDescent="0.2">
      <c r="A949" s="104"/>
      <c r="B949" s="104"/>
      <c r="C949" s="123">
        <v>3</v>
      </c>
      <c r="D949" s="123"/>
      <c r="E949" s="124"/>
      <c r="F949" s="124"/>
      <c r="G949" s="436">
        <f>SUM(G950:G952)</f>
        <v>3779.7999999999997</v>
      </c>
    </row>
    <row r="950" spans="1:9" x14ac:dyDescent="0.2">
      <c r="A950" s="104"/>
      <c r="B950" s="104"/>
      <c r="C950" s="123"/>
      <c r="D950" s="123">
        <v>4</v>
      </c>
      <c r="E950" s="124"/>
      <c r="F950" s="124"/>
      <c r="G950" s="435">
        <f>SUM(G117)</f>
        <v>2010.3</v>
      </c>
    </row>
    <row r="951" spans="1:9" x14ac:dyDescent="0.2">
      <c r="A951" s="104"/>
      <c r="B951" s="104"/>
      <c r="C951" s="123"/>
      <c r="D951" s="123">
        <v>9</v>
      </c>
      <c r="E951" s="124"/>
      <c r="F951" s="124"/>
      <c r="G951" s="435">
        <f>SUM(G124)</f>
        <v>1192.9000000000001</v>
      </c>
    </row>
    <row r="952" spans="1:9" x14ac:dyDescent="0.2">
      <c r="A952" s="104"/>
      <c r="B952" s="104"/>
      <c r="C952" s="123"/>
      <c r="D952" s="123">
        <v>14</v>
      </c>
      <c r="E952" s="124"/>
      <c r="F952" s="124"/>
      <c r="G952" s="435">
        <f>SUM(G703+G135)</f>
        <v>576.6</v>
      </c>
    </row>
    <row r="953" spans="1:9" x14ac:dyDescent="0.2">
      <c r="A953" s="104"/>
      <c r="B953" s="104"/>
      <c r="C953" s="123">
        <v>4</v>
      </c>
      <c r="D953" s="123"/>
      <c r="E953" s="124"/>
      <c r="F953" s="124"/>
      <c r="G953" s="436">
        <f>SUM(G954:G958)</f>
        <v>25172.3</v>
      </c>
    </row>
    <row r="954" spans="1:9" x14ac:dyDescent="0.2">
      <c r="A954" s="104"/>
      <c r="B954" s="104"/>
      <c r="C954" s="123"/>
      <c r="D954" s="123">
        <v>5</v>
      </c>
      <c r="E954" s="124"/>
      <c r="F954" s="124"/>
      <c r="G954" s="435">
        <f>SUM(G140)</f>
        <v>6250</v>
      </c>
    </row>
    <row r="955" spans="1:9" x14ac:dyDescent="0.2">
      <c r="A955" s="104"/>
      <c r="B955" s="104"/>
      <c r="C955" s="123"/>
      <c r="D955" s="123">
        <v>8</v>
      </c>
      <c r="E955" s="124"/>
      <c r="F955" s="124"/>
      <c r="G955" s="435">
        <f>SUM(G146+G776)</f>
        <v>12987.8</v>
      </c>
    </row>
    <row r="956" spans="1:9" x14ac:dyDescent="0.2">
      <c r="A956" s="104"/>
      <c r="B956" s="104"/>
      <c r="C956" s="123"/>
      <c r="D956" s="123">
        <v>9</v>
      </c>
      <c r="E956" s="124"/>
      <c r="F956" s="124"/>
      <c r="G956" s="435">
        <f>SUM(G150)</f>
        <v>3481.7</v>
      </c>
    </row>
    <row r="957" spans="1:9" x14ac:dyDescent="0.2">
      <c r="A957" s="104"/>
      <c r="B957" s="104"/>
      <c r="C957" s="123"/>
      <c r="D957" s="123">
        <v>10</v>
      </c>
      <c r="E957" s="124"/>
      <c r="F957" s="124"/>
      <c r="G957" s="435">
        <f>SUM(G708)</f>
        <v>2226</v>
      </c>
    </row>
    <row r="958" spans="1:9" x14ac:dyDescent="0.2">
      <c r="A958" s="104"/>
      <c r="B958" s="104"/>
      <c r="C958" s="123"/>
      <c r="D958" s="123">
        <v>12</v>
      </c>
      <c r="E958" s="124"/>
      <c r="F958" s="124"/>
      <c r="G958" s="435">
        <f>SUM(G318+G157)</f>
        <v>226.8</v>
      </c>
    </row>
    <row r="959" spans="1:9" x14ac:dyDescent="0.2">
      <c r="A959" s="104"/>
      <c r="B959" s="104"/>
      <c r="C959" s="123">
        <v>5</v>
      </c>
      <c r="D959" s="123"/>
      <c r="E959" s="124"/>
      <c r="F959" s="124"/>
      <c r="G959" s="436">
        <f>SUM(G960:G962)</f>
        <v>13293.800000000001</v>
      </c>
      <c r="H959" s="104"/>
      <c r="I959" s="104"/>
    </row>
    <row r="960" spans="1:9" x14ac:dyDescent="0.2">
      <c r="A960" s="104"/>
      <c r="B960" s="104"/>
      <c r="C960" s="123"/>
      <c r="D960" s="123">
        <v>1</v>
      </c>
      <c r="E960" s="124"/>
      <c r="F960" s="124"/>
      <c r="G960" s="435">
        <f>SUM(G716)</f>
        <v>100</v>
      </c>
      <c r="H960" s="104"/>
      <c r="I960" s="104"/>
    </row>
    <row r="961" spans="1:9" x14ac:dyDescent="0.2">
      <c r="A961" s="104"/>
      <c r="B961" s="104"/>
      <c r="C961" s="123"/>
      <c r="D961" s="123">
        <v>2</v>
      </c>
      <c r="E961" s="124"/>
      <c r="F961" s="124"/>
      <c r="G961" s="435">
        <f>SUM(G720)</f>
        <v>1155</v>
      </c>
      <c r="H961" s="104"/>
      <c r="I961" s="104"/>
    </row>
    <row r="962" spans="1:9" x14ac:dyDescent="0.2">
      <c r="A962" s="104"/>
      <c r="B962" s="104"/>
      <c r="C962" s="123"/>
      <c r="D962" s="123">
        <v>3</v>
      </c>
      <c r="E962" s="124"/>
      <c r="F962" s="124"/>
      <c r="G962" s="126">
        <f>SUM(G728+G163)</f>
        <v>12038.800000000001</v>
      </c>
      <c r="H962" s="104"/>
      <c r="I962" s="104"/>
    </row>
    <row r="963" spans="1:9" x14ac:dyDescent="0.2">
      <c r="A963" s="104"/>
      <c r="B963" s="104"/>
      <c r="C963" s="123">
        <v>7</v>
      </c>
      <c r="D963" s="123"/>
      <c r="E963" s="124"/>
      <c r="F963" s="124"/>
      <c r="G963" s="437">
        <f>SUM(G964:G967)</f>
        <v>666323.74999999988</v>
      </c>
      <c r="H963" s="104"/>
      <c r="I963" s="104"/>
    </row>
    <row r="964" spans="1:9" x14ac:dyDescent="0.2">
      <c r="A964" s="127"/>
      <c r="B964" s="127"/>
      <c r="C964" s="128"/>
      <c r="D964" s="128">
        <v>1</v>
      </c>
      <c r="E964" s="129"/>
      <c r="F964" s="130"/>
      <c r="G964" s="126">
        <f>SUM(G168+G345)</f>
        <v>253563.59999999998</v>
      </c>
      <c r="H964" s="438"/>
      <c r="I964" s="104"/>
    </row>
    <row r="965" spans="1:9" x14ac:dyDescent="0.2">
      <c r="A965" s="127"/>
      <c r="B965" s="127"/>
      <c r="C965" s="128"/>
      <c r="D965" s="128">
        <v>2</v>
      </c>
      <c r="E965" s="129"/>
      <c r="F965" s="130"/>
      <c r="G965" s="126">
        <f>SUM(G174+G401)</f>
        <v>363651.53999999992</v>
      </c>
      <c r="H965" s="438"/>
      <c r="I965" s="104"/>
    </row>
    <row r="966" spans="1:9" x14ac:dyDescent="0.2">
      <c r="A966" s="127"/>
      <c r="B966" s="127"/>
      <c r="C966" s="128"/>
      <c r="D966" s="128">
        <v>7</v>
      </c>
      <c r="E966" s="129"/>
      <c r="F966" s="130"/>
      <c r="G966" s="126">
        <f>SUM(G188+G503+G785)</f>
        <v>8846.7099999999991</v>
      </c>
      <c r="H966" s="438"/>
      <c r="I966" s="104"/>
    </row>
    <row r="967" spans="1:9" x14ac:dyDescent="0.2">
      <c r="A967" s="127"/>
      <c r="B967" s="127"/>
      <c r="C967" s="128"/>
      <c r="D967" s="128">
        <v>9</v>
      </c>
      <c r="E967" s="129"/>
      <c r="F967" s="130"/>
      <c r="G967" s="126">
        <f>SUM(G543)</f>
        <v>40261.899999999994</v>
      </c>
      <c r="H967" s="438"/>
      <c r="I967" s="104"/>
    </row>
    <row r="968" spans="1:9" x14ac:dyDescent="0.2">
      <c r="A968" s="127"/>
      <c r="B968" s="127"/>
      <c r="C968" s="128">
        <v>8</v>
      </c>
      <c r="D968" s="128"/>
      <c r="E968" s="129"/>
      <c r="F968" s="130"/>
      <c r="G968" s="126"/>
      <c r="H968" s="104"/>
      <c r="I968" s="104"/>
    </row>
    <row r="969" spans="1:9" x14ac:dyDescent="0.2">
      <c r="A969" s="127"/>
      <c r="B969" s="127"/>
      <c r="C969" s="128"/>
      <c r="D969" s="128">
        <v>1</v>
      </c>
      <c r="E969" s="129"/>
      <c r="F969" s="130"/>
      <c r="G969" s="437">
        <f>SUM(G736)</f>
        <v>3881.8</v>
      </c>
      <c r="H969" s="104"/>
      <c r="I969" s="104"/>
    </row>
    <row r="970" spans="1:9" x14ac:dyDescent="0.2">
      <c r="A970" s="127"/>
      <c r="B970" s="127"/>
      <c r="C970" s="128">
        <v>9</v>
      </c>
      <c r="D970" s="128"/>
      <c r="E970" s="129"/>
      <c r="F970" s="130"/>
      <c r="G970" s="437">
        <f>SUM(G971:G974)</f>
        <v>27639.4</v>
      </c>
      <c r="H970" s="104"/>
      <c r="I970" s="104"/>
    </row>
    <row r="971" spans="1:9" x14ac:dyDescent="0.2">
      <c r="A971" s="127"/>
      <c r="B971" s="127"/>
      <c r="C971" s="128"/>
      <c r="D971" s="128">
        <v>1</v>
      </c>
      <c r="E971" s="129"/>
      <c r="F971" s="130"/>
      <c r="G971" s="126">
        <f>SUM(G209)</f>
        <v>20549.5</v>
      </c>
      <c r="H971" s="104"/>
      <c r="I971" s="104"/>
    </row>
    <row r="972" spans="1:9" x14ac:dyDescent="0.2">
      <c r="A972" s="127"/>
      <c r="B972" s="127"/>
      <c r="C972" s="128"/>
      <c r="D972" s="128">
        <v>2</v>
      </c>
      <c r="E972" s="129"/>
      <c r="F972" s="130"/>
      <c r="G972" s="126">
        <f>SUM(G223)</f>
        <v>3082.9</v>
      </c>
      <c r="H972" s="104"/>
      <c r="I972" s="104"/>
    </row>
    <row r="973" spans="1:9" x14ac:dyDescent="0.2">
      <c r="A973" s="127"/>
      <c r="B973" s="127"/>
      <c r="C973" s="128"/>
      <c r="D973" s="128">
        <v>4</v>
      </c>
      <c r="E973" s="129"/>
      <c r="F973" s="130"/>
      <c r="G973" s="126">
        <f>SUM(G242)</f>
        <v>3226.5</v>
      </c>
      <c r="H973" s="104"/>
      <c r="I973" s="104"/>
    </row>
    <row r="974" spans="1:9" x14ac:dyDescent="0.2">
      <c r="A974" s="127"/>
      <c r="B974" s="127"/>
      <c r="C974" s="128"/>
      <c r="D974" s="128">
        <v>9</v>
      </c>
      <c r="E974" s="129"/>
      <c r="F974" s="130"/>
      <c r="G974" s="126">
        <f>SUM(G248)</f>
        <v>780.5</v>
      </c>
      <c r="H974" s="104"/>
      <c r="I974" s="104"/>
    </row>
    <row r="975" spans="1:9" x14ac:dyDescent="0.2">
      <c r="A975" s="127"/>
      <c r="B975" s="127"/>
      <c r="C975" s="128">
        <v>10</v>
      </c>
      <c r="D975" s="128"/>
      <c r="E975" s="129"/>
      <c r="F975" s="130"/>
      <c r="G975" s="437">
        <f>SUM(G976:G980)</f>
        <v>241942.56000000003</v>
      </c>
      <c r="H975" s="104"/>
      <c r="I975" s="219">
        <f>SUM(G975-H975)</f>
        <v>241942.56000000003</v>
      </c>
    </row>
    <row r="976" spans="1:9" x14ac:dyDescent="0.2">
      <c r="A976" s="127"/>
      <c r="B976" s="127"/>
      <c r="C976" s="128"/>
      <c r="D976" s="128">
        <v>1</v>
      </c>
      <c r="E976" s="129"/>
      <c r="F976" s="130"/>
      <c r="G976" s="126">
        <f>SUM(G803)</f>
        <v>4501</v>
      </c>
      <c r="H976" s="104"/>
      <c r="I976" s="104"/>
    </row>
    <row r="977" spans="1:9" x14ac:dyDescent="0.2">
      <c r="A977" s="127"/>
      <c r="B977" s="127"/>
      <c r="C977" s="128"/>
      <c r="D977" s="128">
        <v>2</v>
      </c>
      <c r="E977" s="129"/>
      <c r="F977" s="130"/>
      <c r="G977" s="126">
        <f>SUM(G263+G807)</f>
        <v>29116.2</v>
      </c>
      <c r="H977" s="104"/>
      <c r="I977" s="104"/>
    </row>
    <row r="978" spans="1:9" x14ac:dyDescent="0.2">
      <c r="A978" s="127"/>
      <c r="B978" s="127"/>
      <c r="C978" s="128"/>
      <c r="D978" s="128">
        <v>3</v>
      </c>
      <c r="E978" s="129"/>
      <c r="F978" s="130"/>
      <c r="G978" s="126">
        <f>SUM(G834+G621+G268)</f>
        <v>155385.26</v>
      </c>
      <c r="H978" s="104"/>
      <c r="I978" s="104"/>
    </row>
    <row r="979" spans="1:9" x14ac:dyDescent="0.2">
      <c r="A979" s="127"/>
      <c r="B979" s="127"/>
      <c r="C979" s="128"/>
      <c r="D979" s="128">
        <v>4</v>
      </c>
      <c r="E979" s="129"/>
      <c r="F979" s="130"/>
      <c r="G979" s="126">
        <f>SUM(G637+G278+G896)</f>
        <v>39357.1</v>
      </c>
      <c r="H979" s="104"/>
      <c r="I979" s="104"/>
    </row>
    <row r="980" spans="1:9" x14ac:dyDescent="0.2">
      <c r="A980" s="127"/>
      <c r="B980" s="127"/>
      <c r="C980" s="128"/>
      <c r="D980" s="128">
        <v>6</v>
      </c>
      <c r="E980" s="129"/>
      <c r="F980" s="130"/>
      <c r="G980" s="126">
        <f>SUM(G900+G283)</f>
        <v>13583</v>
      </c>
      <c r="H980" s="104"/>
      <c r="I980" s="104"/>
    </row>
    <row r="981" spans="1:9" x14ac:dyDescent="0.2">
      <c r="A981" s="127"/>
      <c r="B981" s="127"/>
      <c r="C981" s="128">
        <v>11</v>
      </c>
      <c r="D981" s="128"/>
      <c r="E981" s="129"/>
      <c r="F981" s="130"/>
      <c r="G981" s="437">
        <f>SUM(G982:G983)</f>
        <v>18418.120000000003</v>
      </c>
      <c r="H981" s="104"/>
      <c r="I981" s="104"/>
    </row>
    <row r="982" spans="1:9" x14ac:dyDescent="0.2">
      <c r="A982" s="127"/>
      <c r="B982" s="127"/>
      <c r="C982" s="128"/>
      <c r="D982" s="128">
        <v>1</v>
      </c>
      <c r="E982" s="129"/>
      <c r="F982" s="130"/>
      <c r="G982" s="126">
        <f>SUM(G288+G651+G752)</f>
        <v>10851.820000000002</v>
      </c>
      <c r="H982" s="104"/>
      <c r="I982" s="104"/>
    </row>
    <row r="983" spans="1:9" x14ac:dyDescent="0.2">
      <c r="A983" s="127"/>
      <c r="B983" s="127"/>
      <c r="C983" s="128"/>
      <c r="D983" s="128">
        <v>5</v>
      </c>
      <c r="E983" s="129"/>
      <c r="F983" s="130"/>
      <c r="G983" s="126">
        <f>SUM(G299)</f>
        <v>7566.3</v>
      </c>
      <c r="H983" s="104"/>
      <c r="I983" s="104"/>
    </row>
    <row r="984" spans="1:9" x14ac:dyDescent="0.2">
      <c r="A984" s="127"/>
      <c r="B984" s="127"/>
      <c r="C984" s="128">
        <v>14</v>
      </c>
      <c r="D984" s="128"/>
      <c r="E984" s="129"/>
      <c r="F984" s="130"/>
      <c r="G984" s="437">
        <f>SUM(G760)</f>
        <v>69475.3</v>
      </c>
      <c r="H984" s="104"/>
      <c r="I984" s="104"/>
    </row>
    <row r="985" spans="1:9" x14ac:dyDescent="0.2">
      <c r="A985" s="127"/>
      <c r="B985" s="127"/>
      <c r="C985" s="128"/>
      <c r="D985" s="128"/>
      <c r="E985" s="129"/>
      <c r="F985" s="130"/>
      <c r="G985" s="126"/>
      <c r="H985" s="104"/>
      <c r="I985" s="104"/>
    </row>
    <row r="986" spans="1:9" x14ac:dyDescent="0.2">
      <c r="A986" s="127"/>
      <c r="B986" s="127"/>
      <c r="C986" s="128"/>
      <c r="D986" s="128"/>
      <c r="E986" s="129"/>
      <c r="F986" s="130"/>
      <c r="G986" s="126"/>
      <c r="H986" s="104"/>
      <c r="I986" s="104"/>
    </row>
    <row r="987" spans="1:9" x14ac:dyDescent="0.2">
      <c r="A987" s="127"/>
      <c r="B987" s="127" t="s">
        <v>439</v>
      </c>
      <c r="C987" s="128"/>
      <c r="D987" s="128"/>
      <c r="E987" s="129"/>
      <c r="F987" s="130"/>
      <c r="G987" s="437">
        <f>SUM(G944+G949+G953+G959+G963+G969+G970+G975+G981+G984)</f>
        <v>1156708.1200000001</v>
      </c>
      <c r="H987" s="104"/>
      <c r="I987" s="104"/>
    </row>
    <row r="988" spans="1:9" x14ac:dyDescent="0.2">
      <c r="A988" s="127"/>
      <c r="B988" s="127"/>
      <c r="C988" s="128"/>
      <c r="D988" s="128"/>
      <c r="E988" s="129"/>
      <c r="F988" s="130"/>
      <c r="G988" s="126"/>
      <c r="H988" s="104"/>
      <c r="I988" s="104"/>
    </row>
    <row r="989" spans="1:9" x14ac:dyDescent="0.2">
      <c r="A989" s="127"/>
      <c r="B989" s="127"/>
      <c r="C989" s="128"/>
      <c r="D989" s="128"/>
      <c r="E989" s="129"/>
      <c r="F989" s="130"/>
      <c r="G989" s="126"/>
      <c r="H989" s="104"/>
      <c r="I989" s="104"/>
    </row>
    <row r="990" spans="1:9" x14ac:dyDescent="0.2">
      <c r="A990" s="127"/>
      <c r="B990" s="127"/>
      <c r="C990" s="128"/>
      <c r="D990" s="128"/>
      <c r="E990" s="129"/>
      <c r="F990" s="130"/>
      <c r="G990" s="126"/>
      <c r="H990" s="104"/>
      <c r="I990" s="104"/>
    </row>
    <row r="991" spans="1:9" x14ac:dyDescent="0.2">
      <c r="A991" s="127"/>
      <c r="B991" s="127"/>
      <c r="C991" s="128"/>
      <c r="D991" s="128"/>
      <c r="E991" s="129"/>
      <c r="F991" s="130"/>
      <c r="G991" s="126"/>
      <c r="H991" s="104"/>
      <c r="I991" s="104"/>
    </row>
    <row r="992" spans="1:9" x14ac:dyDescent="0.2">
      <c r="A992" s="127"/>
      <c r="B992" s="127"/>
      <c r="C992" s="128"/>
      <c r="D992" s="128"/>
      <c r="E992" s="129"/>
      <c r="F992" s="130"/>
      <c r="G992" s="126"/>
      <c r="H992" s="104"/>
      <c r="I992" s="104"/>
    </row>
    <row r="993" spans="1:9" x14ac:dyDescent="0.2">
      <c r="A993" s="127"/>
      <c r="B993" s="127"/>
      <c r="C993" s="128"/>
      <c r="D993" s="128"/>
      <c r="E993" s="129"/>
      <c r="F993" s="130"/>
      <c r="G993" s="126"/>
      <c r="H993" s="104"/>
      <c r="I993" s="104"/>
    </row>
    <row r="994" spans="1:9" x14ac:dyDescent="0.2">
      <c r="A994" s="127"/>
      <c r="B994" s="127"/>
      <c r="C994" s="128"/>
      <c r="D994" s="128"/>
      <c r="E994" s="129"/>
      <c r="F994" s="130"/>
      <c r="G994" s="126"/>
      <c r="H994" s="104"/>
      <c r="I994" s="104"/>
    </row>
    <row r="995" spans="1:9" x14ac:dyDescent="0.2">
      <c r="A995" s="127"/>
      <c r="B995" s="127"/>
      <c r="C995" s="128"/>
      <c r="D995" s="128"/>
      <c r="E995" s="129"/>
      <c r="F995" s="130"/>
      <c r="G995" s="126"/>
      <c r="H995" s="104"/>
      <c r="I995" s="104"/>
    </row>
    <row r="996" spans="1:9" x14ac:dyDescent="0.2">
      <c r="A996" s="127"/>
      <c r="B996" s="127"/>
      <c r="C996" s="128"/>
      <c r="D996" s="128"/>
      <c r="E996" s="129"/>
      <c r="F996" s="130"/>
      <c r="G996" s="126"/>
      <c r="H996" s="104"/>
      <c r="I996" s="104"/>
    </row>
    <row r="997" spans="1:9" x14ac:dyDescent="0.2">
      <c r="A997" s="127"/>
      <c r="B997" s="127"/>
      <c r="C997" s="128"/>
      <c r="D997" s="128"/>
      <c r="E997" s="129"/>
      <c r="F997" s="130"/>
      <c r="G997" s="126"/>
      <c r="H997" s="104"/>
      <c r="I997" s="104"/>
    </row>
    <row r="998" spans="1:9" x14ac:dyDescent="0.2">
      <c r="A998" s="127"/>
      <c r="B998" s="127"/>
      <c r="C998" s="128"/>
      <c r="D998" s="128"/>
      <c r="E998" s="129"/>
      <c r="F998" s="130"/>
      <c r="G998" s="126"/>
      <c r="H998" s="104"/>
      <c r="I998" s="104"/>
    </row>
    <row r="999" spans="1:9" x14ac:dyDescent="0.2">
      <c r="A999" s="127"/>
      <c r="B999" s="127"/>
      <c r="C999" s="128"/>
      <c r="D999" s="128"/>
      <c r="E999" s="129"/>
      <c r="F999" s="130"/>
      <c r="G999" s="126"/>
      <c r="H999" s="104"/>
      <c r="I999" s="104"/>
    </row>
    <row r="1000" spans="1:9" x14ac:dyDescent="0.2">
      <c r="A1000" s="127"/>
      <c r="B1000" s="127"/>
      <c r="C1000" s="128"/>
      <c r="D1000" s="128"/>
      <c r="E1000" s="129"/>
      <c r="F1000" s="130"/>
      <c r="G1000" s="126"/>
      <c r="H1000" s="104"/>
      <c r="I1000" s="104"/>
    </row>
    <row r="1001" spans="1:9" x14ac:dyDescent="0.2">
      <c r="A1001" s="127"/>
      <c r="B1001" s="127"/>
      <c r="C1001" s="128"/>
      <c r="D1001" s="128"/>
      <c r="E1001" s="129"/>
      <c r="F1001" s="130"/>
      <c r="G1001" s="126"/>
      <c r="H1001" s="104"/>
      <c r="I1001" s="104"/>
    </row>
    <row r="1002" spans="1:9" x14ac:dyDescent="0.2">
      <c r="A1002" s="127"/>
      <c r="B1002" s="127"/>
      <c r="C1002" s="128"/>
      <c r="D1002" s="128"/>
      <c r="E1002" s="129"/>
      <c r="F1002" s="130"/>
      <c r="G1002" s="126"/>
      <c r="H1002" s="104"/>
      <c r="I1002" s="104"/>
    </row>
    <row r="1003" spans="1:9" x14ac:dyDescent="0.2">
      <c r="A1003" s="127"/>
      <c r="B1003" s="127"/>
      <c r="C1003" s="128"/>
      <c r="D1003" s="128"/>
      <c r="E1003" s="129"/>
      <c r="F1003" s="130"/>
      <c r="G1003" s="126"/>
      <c r="H1003" s="104"/>
      <c r="I1003" s="104"/>
    </row>
    <row r="1004" spans="1:9" x14ac:dyDescent="0.2">
      <c r="A1004" s="127"/>
      <c r="B1004" s="127"/>
      <c r="C1004" s="128"/>
      <c r="D1004" s="128"/>
      <c r="E1004" s="129"/>
      <c r="F1004" s="130"/>
      <c r="G1004" s="126"/>
      <c r="H1004" s="104"/>
      <c r="I1004" s="104"/>
    </row>
    <row r="1005" spans="1:9" x14ac:dyDescent="0.2">
      <c r="A1005" s="127"/>
      <c r="B1005" s="127"/>
      <c r="C1005" s="128"/>
      <c r="D1005" s="128"/>
      <c r="E1005" s="129"/>
      <c r="F1005" s="130"/>
      <c r="G1005" s="126"/>
      <c r="H1005" s="104"/>
      <c r="I1005" s="104"/>
    </row>
    <row r="1006" spans="1:9" x14ac:dyDescent="0.2">
      <c r="A1006" s="127"/>
      <c r="B1006" s="127"/>
      <c r="C1006" s="128"/>
      <c r="D1006" s="128"/>
      <c r="E1006" s="129"/>
      <c r="F1006" s="130"/>
      <c r="G1006" s="126"/>
      <c r="H1006" s="104"/>
      <c r="I1006" s="104"/>
    </row>
    <row r="1007" spans="1:9" x14ac:dyDescent="0.2">
      <c r="A1007" s="127"/>
      <c r="B1007" s="127"/>
      <c r="C1007" s="128"/>
      <c r="D1007" s="128"/>
      <c r="E1007" s="129"/>
      <c r="F1007" s="130"/>
      <c r="G1007" s="126"/>
      <c r="H1007" s="104"/>
      <c r="I1007" s="104"/>
    </row>
    <row r="1008" spans="1:9" x14ac:dyDescent="0.2">
      <c r="A1008" s="127"/>
      <c r="B1008" s="127"/>
      <c r="C1008" s="128"/>
      <c r="D1008" s="128"/>
      <c r="E1008" s="129"/>
      <c r="F1008" s="130"/>
      <c r="G1008" s="126"/>
      <c r="H1008" s="104"/>
      <c r="I1008" s="104"/>
    </row>
    <row r="1009" spans="1:9" x14ac:dyDescent="0.2">
      <c r="A1009" s="127"/>
      <c r="B1009" s="127"/>
      <c r="C1009" s="128"/>
      <c r="D1009" s="128"/>
      <c r="E1009" s="129"/>
      <c r="F1009" s="130"/>
      <c r="G1009" s="126"/>
      <c r="H1009" s="104"/>
      <c r="I1009" s="104"/>
    </row>
    <row r="1010" spans="1:9" x14ac:dyDescent="0.2">
      <c r="A1010" s="127"/>
      <c r="B1010" s="127"/>
      <c r="C1010" s="128"/>
      <c r="D1010" s="128"/>
      <c r="E1010" s="129"/>
      <c r="F1010" s="130"/>
      <c r="G1010" s="126"/>
      <c r="H1010" s="104"/>
      <c r="I1010" s="104"/>
    </row>
    <row r="1011" spans="1:9" x14ac:dyDescent="0.2">
      <c r="A1011" s="127"/>
      <c r="B1011" s="127"/>
      <c r="C1011" s="128"/>
      <c r="D1011" s="128"/>
      <c r="E1011" s="129"/>
      <c r="F1011" s="130"/>
      <c r="G1011" s="126"/>
      <c r="H1011" s="104"/>
      <c r="I1011" s="104"/>
    </row>
    <row r="1012" spans="1:9" x14ac:dyDescent="0.2">
      <c r="A1012" s="127"/>
      <c r="B1012" s="127"/>
      <c r="C1012" s="128"/>
      <c r="D1012" s="128"/>
      <c r="E1012" s="129"/>
      <c r="F1012" s="130"/>
      <c r="G1012" s="126"/>
      <c r="H1012" s="104"/>
      <c r="I1012" s="104"/>
    </row>
    <row r="1013" spans="1:9" x14ac:dyDescent="0.2">
      <c r="A1013" s="127"/>
      <c r="B1013" s="127"/>
      <c r="C1013" s="128"/>
      <c r="D1013" s="128"/>
      <c r="E1013" s="129"/>
      <c r="F1013" s="130"/>
      <c r="G1013" s="126"/>
      <c r="H1013" s="104"/>
      <c r="I1013" s="104"/>
    </row>
    <row r="1014" spans="1:9" x14ac:dyDescent="0.2">
      <c r="A1014" s="127"/>
      <c r="B1014" s="127"/>
      <c r="C1014" s="128"/>
      <c r="D1014" s="128"/>
      <c r="E1014" s="129"/>
      <c r="F1014" s="130"/>
      <c r="G1014" s="126"/>
      <c r="H1014" s="104"/>
      <c r="I1014" s="104"/>
    </row>
    <row r="1015" spans="1:9" x14ac:dyDescent="0.2">
      <c r="A1015" s="127"/>
      <c r="B1015" s="127"/>
      <c r="C1015" s="128"/>
      <c r="D1015" s="128"/>
      <c r="E1015" s="129"/>
      <c r="F1015" s="130"/>
      <c r="G1015" s="126"/>
      <c r="H1015" s="104"/>
      <c r="I1015" s="104"/>
    </row>
    <row r="1016" spans="1:9" x14ac:dyDescent="0.2">
      <c r="A1016" s="127"/>
      <c r="B1016" s="127"/>
      <c r="C1016" s="128"/>
      <c r="D1016" s="128"/>
      <c r="E1016" s="129"/>
      <c r="F1016" s="130"/>
      <c r="G1016" s="126"/>
      <c r="H1016" s="104"/>
      <c r="I1016" s="104"/>
    </row>
    <row r="1017" spans="1:9" x14ac:dyDescent="0.2">
      <c r="A1017" s="127"/>
      <c r="B1017" s="127"/>
      <c r="C1017" s="128"/>
      <c r="D1017" s="128"/>
      <c r="E1017" s="129"/>
      <c r="F1017" s="130"/>
      <c r="G1017" s="126"/>
      <c r="H1017" s="104"/>
      <c r="I1017" s="104"/>
    </row>
    <row r="1018" spans="1:9" x14ac:dyDescent="0.2">
      <c r="A1018" s="127"/>
      <c r="B1018" s="127"/>
      <c r="C1018" s="128"/>
      <c r="D1018" s="128"/>
      <c r="E1018" s="129"/>
      <c r="F1018" s="130"/>
      <c r="G1018" s="126"/>
      <c r="H1018" s="104"/>
      <c r="I1018" s="104"/>
    </row>
    <row r="1019" spans="1:9" x14ac:dyDescent="0.2">
      <c r="A1019" s="127"/>
      <c r="B1019" s="127"/>
      <c r="C1019" s="128"/>
      <c r="D1019" s="128"/>
      <c r="E1019" s="129"/>
      <c r="F1019" s="130"/>
      <c r="G1019" s="126"/>
      <c r="H1019" s="104"/>
      <c r="I1019" s="104"/>
    </row>
    <row r="1020" spans="1:9" x14ac:dyDescent="0.2">
      <c r="A1020" s="127"/>
      <c r="B1020" s="127"/>
      <c r="C1020" s="128"/>
      <c r="D1020" s="128"/>
      <c r="E1020" s="129"/>
      <c r="F1020" s="130"/>
      <c r="G1020" s="126"/>
      <c r="H1020" s="104"/>
      <c r="I1020" s="104"/>
    </row>
    <row r="1021" spans="1:9" x14ac:dyDescent="0.2">
      <c r="A1021" s="127"/>
      <c r="B1021" s="127"/>
      <c r="C1021" s="128"/>
      <c r="D1021" s="128"/>
      <c r="E1021" s="129"/>
      <c r="F1021" s="130"/>
      <c r="G1021" s="126"/>
      <c r="H1021" s="104"/>
      <c r="I1021" s="104"/>
    </row>
    <row r="1022" spans="1:9" x14ac:dyDescent="0.2">
      <c r="A1022" s="127"/>
      <c r="B1022" s="127"/>
      <c r="C1022" s="128"/>
      <c r="D1022" s="128"/>
      <c r="E1022" s="129"/>
      <c r="F1022" s="130"/>
      <c r="G1022" s="126"/>
      <c r="H1022" s="104"/>
      <c r="I1022" s="104"/>
    </row>
    <row r="1023" spans="1:9" x14ac:dyDescent="0.2">
      <c r="A1023" s="127"/>
      <c r="B1023" s="127"/>
      <c r="C1023" s="128"/>
      <c r="D1023" s="128"/>
      <c r="E1023" s="129"/>
      <c r="F1023" s="130"/>
      <c r="G1023" s="126"/>
      <c r="H1023" s="104"/>
      <c r="I1023" s="104"/>
    </row>
    <row r="1024" spans="1:9" x14ac:dyDescent="0.2">
      <c r="A1024" s="127"/>
      <c r="B1024" s="127"/>
      <c r="C1024" s="128"/>
      <c r="D1024" s="128"/>
      <c r="E1024" s="129"/>
      <c r="F1024" s="130"/>
      <c r="G1024" s="126"/>
      <c r="H1024" s="104"/>
      <c r="I1024" s="104"/>
    </row>
    <row r="1025" spans="1:9" x14ac:dyDescent="0.2">
      <c r="A1025" s="127"/>
      <c r="B1025" s="127"/>
      <c r="C1025" s="128"/>
      <c r="D1025" s="128"/>
      <c r="E1025" s="129"/>
      <c r="F1025" s="130"/>
      <c r="G1025" s="126"/>
      <c r="H1025" s="104"/>
      <c r="I1025" s="104"/>
    </row>
    <row r="1026" spans="1:9" x14ac:dyDescent="0.2">
      <c r="A1026" s="127"/>
      <c r="B1026" s="127"/>
      <c r="C1026" s="128"/>
      <c r="D1026" s="128"/>
      <c r="E1026" s="129"/>
      <c r="F1026" s="130"/>
      <c r="G1026" s="126"/>
      <c r="H1026" s="104"/>
      <c r="I1026" s="104"/>
    </row>
    <row r="1027" spans="1:9" x14ac:dyDescent="0.2">
      <c r="A1027" s="127"/>
      <c r="B1027" s="127"/>
      <c r="C1027" s="128"/>
      <c r="D1027" s="128"/>
      <c r="E1027" s="129"/>
      <c r="F1027" s="130"/>
      <c r="G1027" s="126"/>
      <c r="H1027" s="104"/>
      <c r="I1027" s="104"/>
    </row>
    <row r="1028" spans="1:9" x14ac:dyDescent="0.2">
      <c r="A1028" s="127"/>
      <c r="B1028" s="127"/>
      <c r="C1028" s="128"/>
      <c r="D1028" s="128"/>
      <c r="E1028" s="129"/>
      <c r="F1028" s="130"/>
      <c r="G1028" s="126"/>
      <c r="H1028" s="104"/>
      <c r="I1028" s="104"/>
    </row>
    <row r="1029" spans="1:9" x14ac:dyDescent="0.2">
      <c r="A1029" s="127"/>
      <c r="B1029" s="127"/>
      <c r="C1029" s="128"/>
      <c r="D1029" s="128"/>
      <c r="E1029" s="129"/>
      <c r="F1029" s="130"/>
      <c r="G1029" s="126"/>
      <c r="H1029" s="104"/>
      <c r="I1029" s="104"/>
    </row>
    <row r="1030" spans="1:9" x14ac:dyDescent="0.2">
      <c r="A1030" s="127"/>
      <c r="B1030" s="127"/>
      <c r="C1030" s="128"/>
      <c r="D1030" s="128"/>
      <c r="E1030" s="129"/>
      <c r="F1030" s="130"/>
      <c r="G1030" s="126"/>
      <c r="H1030" s="104"/>
      <c r="I1030" s="104"/>
    </row>
    <row r="1031" spans="1:9" x14ac:dyDescent="0.2">
      <c r="A1031" s="127"/>
      <c r="B1031" s="127"/>
      <c r="C1031" s="128"/>
      <c r="D1031" s="128"/>
      <c r="E1031" s="129"/>
      <c r="F1031" s="130"/>
      <c r="G1031" s="126"/>
      <c r="H1031" s="104"/>
      <c r="I1031" s="104"/>
    </row>
    <row r="1032" spans="1:9" x14ac:dyDescent="0.2">
      <c r="A1032" s="127"/>
      <c r="B1032" s="127"/>
      <c r="C1032" s="128"/>
      <c r="D1032" s="128"/>
      <c r="E1032" s="129"/>
      <c r="F1032" s="130"/>
      <c r="G1032" s="126"/>
      <c r="H1032" s="104"/>
      <c r="I1032" s="104"/>
    </row>
    <row r="1033" spans="1:9" x14ac:dyDescent="0.2">
      <c r="A1033" s="127"/>
      <c r="B1033" s="127"/>
      <c r="C1033" s="128"/>
      <c r="D1033" s="128"/>
      <c r="E1033" s="129"/>
      <c r="F1033" s="130"/>
      <c r="G1033" s="126"/>
      <c r="H1033" s="104"/>
      <c r="I1033" s="104"/>
    </row>
    <row r="1034" spans="1:9" x14ac:dyDescent="0.2">
      <c r="A1034" s="127"/>
      <c r="B1034" s="127"/>
      <c r="C1034" s="128"/>
      <c r="D1034" s="128"/>
      <c r="E1034" s="129"/>
      <c r="F1034" s="130"/>
      <c r="G1034" s="126"/>
      <c r="H1034" s="104"/>
      <c r="I1034" s="104"/>
    </row>
    <row r="1035" spans="1:9" x14ac:dyDescent="0.2">
      <c r="A1035" s="127"/>
      <c r="B1035" s="127"/>
      <c r="C1035" s="128"/>
      <c r="D1035" s="128"/>
      <c r="E1035" s="129"/>
      <c r="F1035" s="130"/>
      <c r="G1035" s="126"/>
      <c r="H1035" s="104"/>
      <c r="I1035" s="104"/>
    </row>
    <row r="1036" spans="1:9" x14ac:dyDescent="0.2">
      <c r="A1036" s="127"/>
      <c r="B1036" s="127"/>
      <c r="C1036" s="128"/>
      <c r="D1036" s="128"/>
      <c r="E1036" s="129"/>
      <c r="F1036" s="130"/>
      <c r="G1036" s="126"/>
      <c r="H1036" s="104"/>
      <c r="I1036" s="104"/>
    </row>
    <row r="1037" spans="1:9" x14ac:dyDescent="0.2">
      <c r="A1037" s="127"/>
      <c r="B1037" s="127"/>
      <c r="C1037" s="128"/>
      <c r="D1037" s="128"/>
      <c r="E1037" s="129"/>
      <c r="F1037" s="130"/>
      <c r="G1037" s="126"/>
      <c r="H1037" s="104"/>
      <c r="I1037" s="104"/>
    </row>
    <row r="1038" spans="1:9" x14ac:dyDescent="0.2">
      <c r="A1038" s="127"/>
      <c r="B1038" s="127"/>
      <c r="C1038" s="128"/>
      <c r="D1038" s="128"/>
      <c r="E1038" s="129"/>
      <c r="F1038" s="130"/>
      <c r="G1038" s="126"/>
      <c r="H1038" s="104"/>
      <c r="I1038" s="104"/>
    </row>
    <row r="1039" spans="1:9" x14ac:dyDescent="0.2">
      <c r="A1039" s="127"/>
      <c r="B1039" s="127"/>
      <c r="C1039" s="128"/>
      <c r="D1039" s="128"/>
      <c r="E1039" s="129"/>
      <c r="F1039" s="130"/>
      <c r="G1039" s="126"/>
      <c r="H1039" s="104"/>
      <c r="I1039" s="104"/>
    </row>
    <row r="1040" spans="1:9" x14ac:dyDescent="0.2">
      <c r="A1040" s="127"/>
      <c r="B1040" s="127"/>
      <c r="C1040" s="128"/>
      <c r="D1040" s="128"/>
      <c r="E1040" s="129"/>
      <c r="F1040" s="130"/>
      <c r="G1040" s="126"/>
      <c r="H1040" s="104"/>
      <c r="I1040" s="104"/>
    </row>
    <row r="1041" spans="1:9" x14ac:dyDescent="0.2">
      <c r="A1041" s="127"/>
      <c r="B1041" s="127"/>
      <c r="C1041" s="128"/>
      <c r="D1041" s="128"/>
      <c r="E1041" s="129"/>
      <c r="F1041" s="130"/>
      <c r="G1041" s="126"/>
      <c r="H1041" s="104"/>
      <c r="I1041" s="104"/>
    </row>
    <row r="1042" spans="1:9" x14ac:dyDescent="0.2">
      <c r="A1042" s="127"/>
      <c r="B1042" s="127"/>
      <c r="C1042" s="128"/>
      <c r="D1042" s="128"/>
      <c r="E1042" s="129"/>
      <c r="F1042" s="130"/>
      <c r="G1042" s="126"/>
      <c r="H1042" s="104"/>
      <c r="I1042" s="104"/>
    </row>
    <row r="1043" spans="1:9" x14ac:dyDescent="0.2">
      <c r="A1043" s="127"/>
      <c r="B1043" s="127"/>
      <c r="C1043" s="128"/>
      <c r="D1043" s="128"/>
      <c r="E1043" s="129"/>
      <c r="F1043" s="130"/>
      <c r="G1043" s="126"/>
      <c r="H1043" s="104"/>
      <c r="I1043" s="104"/>
    </row>
    <row r="1044" spans="1:9" x14ac:dyDescent="0.2">
      <c r="A1044" s="127"/>
      <c r="B1044" s="127"/>
      <c r="C1044" s="128"/>
      <c r="D1044" s="128"/>
      <c r="E1044" s="129"/>
      <c r="F1044" s="130"/>
      <c r="G1044" s="126"/>
      <c r="H1044" s="104"/>
      <c r="I1044" s="104"/>
    </row>
    <row r="1045" spans="1:9" x14ac:dyDescent="0.2">
      <c r="A1045" s="127"/>
      <c r="B1045" s="127"/>
      <c r="C1045" s="128"/>
      <c r="D1045" s="128"/>
      <c r="E1045" s="129"/>
      <c r="F1045" s="130"/>
      <c r="G1045" s="126"/>
      <c r="H1045" s="104"/>
      <c r="I1045" s="104"/>
    </row>
    <row r="1046" spans="1:9" x14ac:dyDescent="0.2">
      <c r="A1046" s="127"/>
      <c r="B1046" s="127"/>
      <c r="C1046" s="128"/>
      <c r="D1046" s="128"/>
      <c r="E1046" s="129"/>
      <c r="F1046" s="130"/>
      <c r="G1046" s="126"/>
      <c r="H1046" s="104"/>
      <c r="I1046" s="104"/>
    </row>
    <row r="1047" spans="1:9" x14ac:dyDescent="0.2">
      <c r="A1047" s="127"/>
      <c r="B1047" s="127"/>
      <c r="C1047" s="128"/>
      <c r="D1047" s="128"/>
      <c r="E1047" s="129"/>
      <c r="F1047" s="130"/>
      <c r="G1047" s="126"/>
      <c r="H1047" s="104"/>
      <c r="I1047" s="104"/>
    </row>
    <row r="1048" spans="1:9" x14ac:dyDescent="0.2">
      <c r="A1048" s="127"/>
      <c r="B1048" s="127"/>
      <c r="C1048" s="128"/>
      <c r="D1048" s="128"/>
      <c r="E1048" s="129"/>
      <c r="F1048" s="130"/>
      <c r="G1048" s="126"/>
      <c r="H1048" s="104"/>
      <c r="I1048" s="104"/>
    </row>
    <row r="1049" spans="1:9" x14ac:dyDescent="0.2">
      <c r="A1049" s="127"/>
      <c r="B1049" s="127"/>
      <c r="C1049" s="128"/>
      <c r="D1049" s="128"/>
      <c r="E1049" s="129"/>
      <c r="F1049" s="130"/>
      <c r="G1049" s="126"/>
      <c r="H1049" s="104"/>
      <c r="I1049" s="104"/>
    </row>
    <row r="1050" spans="1:9" x14ac:dyDescent="0.2">
      <c r="A1050" s="127"/>
      <c r="B1050" s="127"/>
      <c r="C1050" s="128"/>
      <c r="D1050" s="128"/>
      <c r="E1050" s="129"/>
      <c r="F1050" s="130"/>
      <c r="G1050" s="126"/>
      <c r="H1050" s="104"/>
      <c r="I1050" s="104"/>
    </row>
    <row r="1051" spans="1:9" x14ac:dyDescent="0.2">
      <c r="A1051" s="127"/>
      <c r="B1051" s="127"/>
      <c r="C1051" s="128"/>
      <c r="D1051" s="128"/>
      <c r="E1051" s="129"/>
      <c r="F1051" s="130"/>
      <c r="G1051" s="126"/>
      <c r="H1051" s="104"/>
      <c r="I1051" s="104"/>
    </row>
    <row r="1052" spans="1:9" x14ac:dyDescent="0.2">
      <c r="A1052" s="127"/>
      <c r="B1052" s="127"/>
      <c r="C1052" s="128"/>
      <c r="D1052" s="128"/>
      <c r="E1052" s="129"/>
      <c r="F1052" s="130"/>
      <c r="G1052" s="126"/>
      <c r="H1052" s="104"/>
      <c r="I1052" s="104"/>
    </row>
    <row r="1053" spans="1:9" x14ac:dyDescent="0.2">
      <c r="A1053" s="127"/>
      <c r="B1053" s="127"/>
      <c r="C1053" s="128"/>
      <c r="D1053" s="128"/>
      <c r="E1053" s="129"/>
      <c r="F1053" s="130"/>
      <c r="G1053" s="126"/>
      <c r="H1053" s="104"/>
      <c r="I1053" s="104"/>
    </row>
    <row r="1054" spans="1:9" x14ac:dyDescent="0.2">
      <c r="A1054" s="127"/>
      <c r="B1054" s="127"/>
      <c r="C1054" s="128"/>
      <c r="D1054" s="128"/>
      <c r="E1054" s="129"/>
      <c r="F1054" s="130"/>
      <c r="G1054" s="126"/>
      <c r="H1054" s="104"/>
      <c r="I1054" s="104"/>
    </row>
    <row r="1055" spans="1:9" x14ac:dyDescent="0.2">
      <c r="A1055" s="127"/>
      <c r="B1055" s="127"/>
      <c r="C1055" s="128"/>
      <c r="D1055" s="128"/>
      <c r="E1055" s="129"/>
      <c r="F1055" s="130"/>
      <c r="G1055" s="126"/>
      <c r="H1055" s="104"/>
      <c r="I1055" s="104"/>
    </row>
    <row r="1056" spans="1:9" x14ac:dyDescent="0.2">
      <c r="A1056" s="127"/>
      <c r="B1056" s="127"/>
      <c r="C1056" s="128"/>
      <c r="D1056" s="128"/>
      <c r="E1056" s="129"/>
      <c r="F1056" s="130"/>
      <c r="G1056" s="126"/>
      <c r="H1056" s="104"/>
      <c r="I1056" s="104"/>
    </row>
    <row r="1057" spans="1:9" x14ac:dyDescent="0.2">
      <c r="A1057" s="127"/>
      <c r="B1057" s="127"/>
      <c r="C1057" s="128"/>
      <c r="D1057" s="128"/>
      <c r="E1057" s="129"/>
      <c r="F1057" s="130"/>
      <c r="G1057" s="126"/>
      <c r="H1057" s="104"/>
      <c r="I1057" s="104"/>
    </row>
    <row r="1058" spans="1:9" x14ac:dyDescent="0.2">
      <c r="A1058" s="127"/>
      <c r="B1058" s="127"/>
      <c r="C1058" s="128"/>
      <c r="D1058" s="128"/>
      <c r="E1058" s="129"/>
      <c r="F1058" s="130"/>
      <c r="G1058" s="126"/>
      <c r="H1058" s="104"/>
      <c r="I1058" s="104"/>
    </row>
    <row r="1059" spans="1:9" x14ac:dyDescent="0.2">
      <c r="A1059" s="127"/>
      <c r="B1059" s="127"/>
      <c r="C1059" s="128"/>
      <c r="D1059" s="128"/>
      <c r="E1059" s="129"/>
      <c r="F1059" s="130"/>
      <c r="G1059" s="126"/>
      <c r="H1059" s="104"/>
      <c r="I1059" s="104"/>
    </row>
    <row r="1060" spans="1:9" x14ac:dyDescent="0.2">
      <c r="A1060" s="127"/>
      <c r="B1060" s="127"/>
      <c r="C1060" s="128"/>
      <c r="D1060" s="128"/>
      <c r="E1060" s="129"/>
      <c r="F1060" s="130"/>
      <c r="G1060" s="126"/>
      <c r="H1060" s="104"/>
      <c r="I1060" s="104"/>
    </row>
    <row r="1061" spans="1:9" x14ac:dyDescent="0.2">
      <c r="A1061" s="127"/>
      <c r="B1061" s="127"/>
      <c r="C1061" s="128"/>
      <c r="D1061" s="128"/>
      <c r="E1061" s="129"/>
      <c r="F1061" s="130"/>
      <c r="G1061" s="126"/>
      <c r="H1061" s="104"/>
      <c r="I1061" s="104"/>
    </row>
    <row r="1062" spans="1:9" x14ac:dyDescent="0.2">
      <c r="A1062" s="127"/>
      <c r="B1062" s="127"/>
      <c r="C1062" s="128"/>
      <c r="D1062" s="128"/>
      <c r="E1062" s="129"/>
      <c r="F1062" s="130"/>
      <c r="G1062" s="126"/>
      <c r="H1062" s="104"/>
      <c r="I1062" s="104"/>
    </row>
    <row r="1063" spans="1:9" x14ac:dyDescent="0.2">
      <c r="A1063" s="127"/>
      <c r="B1063" s="127"/>
      <c r="C1063" s="128"/>
      <c r="D1063" s="128"/>
      <c r="E1063" s="129"/>
      <c r="F1063" s="130"/>
      <c r="G1063" s="126"/>
      <c r="H1063" s="104"/>
      <c r="I1063" s="104"/>
    </row>
    <row r="1064" spans="1:9" x14ac:dyDescent="0.2">
      <c r="A1064" s="127"/>
      <c r="B1064" s="127"/>
      <c r="C1064" s="128"/>
      <c r="D1064" s="128"/>
      <c r="E1064" s="129"/>
      <c r="F1064" s="130"/>
      <c r="G1064" s="126"/>
      <c r="H1064" s="104"/>
      <c r="I1064" s="104"/>
    </row>
    <row r="1065" spans="1:9" x14ac:dyDescent="0.2">
      <c r="A1065" s="127"/>
      <c r="B1065" s="127"/>
      <c r="C1065" s="128"/>
      <c r="D1065" s="128"/>
      <c r="E1065" s="129"/>
      <c r="F1065" s="130"/>
      <c r="G1065" s="126"/>
      <c r="H1065" s="104"/>
      <c r="I1065" s="104"/>
    </row>
    <row r="1066" spans="1:9" x14ac:dyDescent="0.2">
      <c r="A1066" s="127"/>
      <c r="B1066" s="127"/>
      <c r="C1066" s="128"/>
      <c r="D1066" s="128"/>
      <c r="E1066" s="129"/>
      <c r="F1066" s="130"/>
      <c r="G1066" s="126"/>
      <c r="H1066" s="104"/>
      <c r="I1066" s="104"/>
    </row>
    <row r="1067" spans="1:9" x14ac:dyDescent="0.2">
      <c r="A1067" s="127"/>
      <c r="B1067" s="127"/>
      <c r="C1067" s="128"/>
      <c r="D1067" s="128"/>
      <c r="E1067" s="129"/>
      <c r="F1067" s="130"/>
      <c r="G1067" s="126"/>
      <c r="H1067" s="104"/>
      <c r="I1067" s="104"/>
    </row>
    <row r="1068" spans="1:9" x14ac:dyDescent="0.2">
      <c r="A1068" s="127"/>
      <c r="B1068" s="127"/>
      <c r="C1068" s="128"/>
      <c r="D1068" s="128"/>
      <c r="E1068" s="129"/>
      <c r="F1068" s="130"/>
      <c r="G1068" s="126"/>
      <c r="H1068" s="104"/>
      <c r="I1068" s="104"/>
    </row>
    <row r="1069" spans="1:9" x14ac:dyDescent="0.2">
      <c r="A1069" s="127"/>
      <c r="B1069" s="127"/>
      <c r="C1069" s="128"/>
      <c r="D1069" s="128"/>
      <c r="E1069" s="129"/>
      <c r="F1069" s="130"/>
      <c r="G1069" s="126"/>
      <c r="H1069" s="104"/>
      <c r="I1069" s="104"/>
    </row>
    <row r="1070" spans="1:9" x14ac:dyDescent="0.2">
      <c r="A1070" s="127"/>
      <c r="B1070" s="127"/>
      <c r="C1070" s="128"/>
      <c r="D1070" s="128"/>
      <c r="E1070" s="129"/>
      <c r="F1070" s="130"/>
      <c r="G1070" s="126"/>
      <c r="H1070" s="104"/>
      <c r="I1070" s="104"/>
    </row>
    <row r="1071" spans="1:9" x14ac:dyDescent="0.2">
      <c r="A1071" s="127"/>
      <c r="B1071" s="127"/>
      <c r="C1071" s="128"/>
      <c r="D1071" s="128"/>
      <c r="E1071" s="129"/>
      <c r="F1071" s="130"/>
      <c r="G1071" s="126"/>
      <c r="H1071" s="104"/>
      <c r="I1071" s="104"/>
    </row>
    <row r="1072" spans="1:9" x14ac:dyDescent="0.2">
      <c r="A1072" s="127"/>
      <c r="B1072" s="127"/>
      <c r="C1072" s="128"/>
      <c r="D1072" s="128"/>
      <c r="E1072" s="129"/>
      <c r="F1072" s="130"/>
      <c r="G1072" s="126"/>
      <c r="H1072" s="104"/>
      <c r="I1072" s="104"/>
    </row>
    <row r="1073" spans="1:9" x14ac:dyDescent="0.2">
      <c r="A1073" s="127"/>
      <c r="B1073" s="127"/>
      <c r="C1073" s="128"/>
      <c r="D1073" s="128"/>
      <c r="E1073" s="129"/>
      <c r="F1073" s="130"/>
      <c r="G1073" s="126"/>
      <c r="H1073" s="104"/>
      <c r="I1073" s="104"/>
    </row>
    <row r="1074" spans="1:9" x14ac:dyDescent="0.2">
      <c r="A1074" s="127"/>
      <c r="B1074" s="127"/>
      <c r="C1074" s="128"/>
      <c r="D1074" s="128"/>
      <c r="E1074" s="129"/>
      <c r="F1074" s="130"/>
      <c r="G1074" s="126"/>
      <c r="H1074" s="104"/>
      <c r="I1074" s="104"/>
    </row>
    <row r="1075" spans="1:9" x14ac:dyDescent="0.2">
      <c r="A1075" s="127"/>
      <c r="B1075" s="127"/>
      <c r="C1075" s="128"/>
      <c r="D1075" s="128"/>
      <c r="E1075" s="129"/>
      <c r="F1075" s="130"/>
      <c r="G1075" s="126"/>
      <c r="H1075" s="104"/>
      <c r="I1075" s="104"/>
    </row>
    <row r="1076" spans="1:9" x14ac:dyDescent="0.2">
      <c r="A1076" s="127"/>
      <c r="B1076" s="127"/>
      <c r="C1076" s="128"/>
      <c r="D1076" s="128"/>
      <c r="E1076" s="129"/>
      <c r="F1076" s="130"/>
      <c r="G1076" s="126"/>
      <c r="H1076" s="104"/>
      <c r="I1076" s="104"/>
    </row>
    <row r="1077" spans="1:9" x14ac:dyDescent="0.2">
      <c r="A1077" s="127"/>
      <c r="B1077" s="127"/>
      <c r="C1077" s="128"/>
      <c r="D1077" s="128"/>
      <c r="E1077" s="129"/>
      <c r="F1077" s="130"/>
      <c r="G1077" s="126"/>
      <c r="H1077" s="104"/>
      <c r="I1077" s="104"/>
    </row>
    <row r="1078" spans="1:9" x14ac:dyDescent="0.2">
      <c r="A1078" s="127"/>
      <c r="B1078" s="127"/>
      <c r="C1078" s="128"/>
      <c r="D1078" s="128"/>
      <c r="E1078" s="129"/>
      <c r="F1078" s="130"/>
      <c r="G1078" s="126"/>
      <c r="H1078" s="104"/>
      <c r="I1078" s="104"/>
    </row>
    <row r="1079" spans="1:9" x14ac:dyDescent="0.2">
      <c r="A1079" s="127"/>
      <c r="B1079" s="127"/>
      <c r="C1079" s="128"/>
      <c r="D1079" s="128"/>
      <c r="E1079" s="129"/>
      <c r="F1079" s="130"/>
      <c r="G1079" s="126"/>
      <c r="H1079" s="104"/>
      <c r="I1079" s="104"/>
    </row>
    <row r="1080" spans="1:9" x14ac:dyDescent="0.2">
      <c r="A1080" s="127"/>
      <c r="B1080" s="127"/>
      <c r="C1080" s="128"/>
      <c r="D1080" s="128"/>
      <c r="E1080" s="129"/>
      <c r="F1080" s="130"/>
      <c r="G1080" s="126"/>
      <c r="H1080" s="104"/>
      <c r="I1080" s="104"/>
    </row>
    <row r="1081" spans="1:9" x14ac:dyDescent="0.2">
      <c r="A1081" s="127"/>
      <c r="B1081" s="127"/>
      <c r="C1081" s="128"/>
      <c r="D1081" s="128"/>
      <c r="E1081" s="129"/>
      <c r="F1081" s="130"/>
      <c r="G1081" s="126"/>
      <c r="H1081" s="104"/>
      <c r="I1081" s="104"/>
    </row>
    <row r="1082" spans="1:9" x14ac:dyDescent="0.2">
      <c r="A1082" s="127"/>
      <c r="B1082" s="127"/>
      <c r="C1082" s="128"/>
      <c r="D1082" s="128"/>
      <c r="E1082" s="129"/>
      <c r="F1082" s="130"/>
      <c r="G1082" s="126"/>
      <c r="H1082" s="104"/>
      <c r="I1082" s="104"/>
    </row>
    <row r="1083" spans="1:9" x14ac:dyDescent="0.2">
      <c r="A1083" s="127"/>
      <c r="B1083" s="127"/>
      <c r="C1083" s="128"/>
      <c r="D1083" s="128"/>
      <c r="E1083" s="129"/>
      <c r="F1083" s="130"/>
      <c r="G1083" s="126"/>
      <c r="H1083" s="104"/>
      <c r="I1083" s="104"/>
    </row>
    <row r="1084" spans="1:9" x14ac:dyDescent="0.2">
      <c r="A1084" s="127"/>
      <c r="B1084" s="127"/>
      <c r="C1084" s="128"/>
      <c r="D1084" s="128"/>
      <c r="E1084" s="129"/>
      <c r="F1084" s="130"/>
      <c r="G1084" s="126"/>
      <c r="H1084" s="104"/>
      <c r="I1084" s="104"/>
    </row>
    <row r="1085" spans="1:9" x14ac:dyDescent="0.2">
      <c r="A1085" s="127"/>
      <c r="B1085" s="127"/>
      <c r="C1085" s="128"/>
      <c r="D1085" s="128"/>
      <c r="E1085" s="129"/>
      <c r="F1085" s="130"/>
      <c r="G1085" s="126"/>
      <c r="H1085" s="104"/>
      <c r="I1085" s="104"/>
    </row>
    <row r="1086" spans="1:9" x14ac:dyDescent="0.2">
      <c r="A1086" s="127"/>
      <c r="B1086" s="127"/>
      <c r="C1086" s="128"/>
      <c r="D1086" s="128"/>
      <c r="E1086" s="129"/>
      <c r="F1086" s="130"/>
      <c r="G1086" s="126"/>
      <c r="H1086" s="104"/>
      <c r="I1086" s="104"/>
    </row>
    <row r="1087" spans="1:9" x14ac:dyDescent="0.2">
      <c r="A1087" s="127"/>
      <c r="B1087" s="127"/>
      <c r="C1087" s="128"/>
      <c r="D1087" s="128"/>
      <c r="E1087" s="129"/>
      <c r="F1087" s="130"/>
      <c r="G1087" s="126"/>
      <c r="H1087" s="104"/>
      <c r="I1087" s="104"/>
    </row>
    <row r="1088" spans="1:9" x14ac:dyDescent="0.2">
      <c r="A1088" s="127"/>
      <c r="B1088" s="127"/>
      <c r="C1088" s="128"/>
      <c r="D1088" s="128"/>
      <c r="E1088" s="129"/>
      <c r="F1088" s="130"/>
      <c r="G1088" s="126"/>
      <c r="H1088" s="104"/>
      <c r="I1088" s="104"/>
    </row>
    <row r="1089" spans="1:9" x14ac:dyDescent="0.2">
      <c r="A1089" s="127"/>
      <c r="B1089" s="127"/>
      <c r="C1089" s="128"/>
      <c r="D1089" s="128"/>
      <c r="E1089" s="129"/>
      <c r="F1089" s="130"/>
      <c r="G1089" s="126"/>
      <c r="H1089" s="104"/>
      <c r="I1089" s="104"/>
    </row>
    <row r="1090" spans="1:9" x14ac:dyDescent="0.2">
      <c r="A1090" s="127"/>
      <c r="B1090" s="127"/>
      <c r="C1090" s="128"/>
      <c r="D1090" s="128"/>
      <c r="E1090" s="129"/>
      <c r="F1090" s="130"/>
      <c r="G1090" s="126"/>
      <c r="H1090" s="104"/>
      <c r="I1090" s="104"/>
    </row>
    <row r="1091" spans="1:9" x14ac:dyDescent="0.2">
      <c r="A1091" s="127"/>
      <c r="B1091" s="127"/>
      <c r="C1091" s="128"/>
      <c r="D1091" s="128"/>
      <c r="E1091" s="129"/>
      <c r="F1091" s="130"/>
      <c r="G1091" s="126"/>
      <c r="H1091" s="104"/>
      <c r="I1091" s="104"/>
    </row>
    <row r="1092" spans="1:9" x14ac:dyDescent="0.2">
      <c r="A1092" s="127"/>
      <c r="B1092" s="127"/>
      <c r="C1092" s="128"/>
      <c r="D1092" s="128"/>
      <c r="E1092" s="129"/>
      <c r="F1092" s="130"/>
      <c r="G1092" s="126"/>
      <c r="H1092" s="104"/>
      <c r="I1092" s="104"/>
    </row>
    <row r="1093" spans="1:9" x14ac:dyDescent="0.2">
      <c r="A1093" s="127"/>
      <c r="B1093" s="127"/>
      <c r="C1093" s="128"/>
      <c r="D1093" s="128"/>
      <c r="E1093" s="129"/>
      <c r="F1093" s="130"/>
      <c r="G1093" s="126"/>
      <c r="H1093" s="104"/>
      <c r="I1093" s="104"/>
    </row>
    <row r="1094" spans="1:9" x14ac:dyDescent="0.2">
      <c r="A1094" s="127"/>
      <c r="B1094" s="127"/>
      <c r="C1094" s="128"/>
      <c r="D1094" s="128"/>
      <c r="E1094" s="129"/>
      <c r="F1094" s="130"/>
      <c r="G1094" s="126"/>
      <c r="H1094" s="104"/>
      <c r="I1094" s="104"/>
    </row>
    <row r="1095" spans="1:9" x14ac:dyDescent="0.2">
      <c r="A1095" s="127"/>
      <c r="B1095" s="127"/>
      <c r="C1095" s="128"/>
      <c r="D1095" s="128"/>
      <c r="E1095" s="129"/>
      <c r="F1095" s="130"/>
      <c r="G1095" s="126"/>
      <c r="H1095" s="104"/>
      <c r="I1095" s="104"/>
    </row>
    <row r="1096" spans="1:9" x14ac:dyDescent="0.2">
      <c r="A1096" s="127"/>
      <c r="B1096" s="127"/>
      <c r="C1096" s="128"/>
      <c r="D1096" s="128"/>
      <c r="E1096" s="129"/>
      <c r="F1096" s="130"/>
      <c r="G1096" s="126"/>
      <c r="H1096" s="104"/>
      <c r="I1096" s="104"/>
    </row>
    <row r="1097" spans="1:9" x14ac:dyDescent="0.2">
      <c r="A1097" s="127"/>
      <c r="B1097" s="127"/>
      <c r="C1097" s="128"/>
      <c r="D1097" s="128"/>
      <c r="E1097" s="129"/>
      <c r="F1097" s="130"/>
      <c r="G1097" s="126"/>
      <c r="H1097" s="104"/>
      <c r="I1097" s="104"/>
    </row>
    <row r="1098" spans="1:9" x14ac:dyDescent="0.2">
      <c r="A1098" s="127"/>
      <c r="B1098" s="127"/>
      <c r="C1098" s="128"/>
      <c r="D1098" s="128"/>
      <c r="E1098" s="129"/>
      <c r="F1098" s="130"/>
      <c r="G1098" s="126"/>
      <c r="H1098" s="104"/>
      <c r="I1098" s="104"/>
    </row>
    <row r="1099" spans="1:9" x14ac:dyDescent="0.2">
      <c r="A1099" s="127"/>
      <c r="B1099" s="127"/>
      <c r="C1099" s="128"/>
      <c r="D1099" s="128"/>
      <c r="E1099" s="129"/>
      <c r="F1099" s="130"/>
      <c r="G1099" s="126"/>
      <c r="H1099" s="104"/>
      <c r="I1099" s="104"/>
    </row>
    <row r="1100" spans="1:9" x14ac:dyDescent="0.2">
      <c r="A1100" s="127"/>
      <c r="B1100" s="127"/>
      <c r="C1100" s="128"/>
      <c r="D1100" s="128"/>
      <c r="E1100" s="129"/>
      <c r="F1100" s="130"/>
      <c r="G1100" s="126"/>
      <c r="H1100" s="104"/>
      <c r="I1100" s="104"/>
    </row>
    <row r="1101" spans="1:9" x14ac:dyDescent="0.2">
      <c r="A1101" s="127"/>
      <c r="B1101" s="127"/>
      <c r="C1101" s="128"/>
      <c r="D1101" s="128"/>
      <c r="E1101" s="129"/>
      <c r="F1101" s="130"/>
      <c r="G1101" s="126"/>
      <c r="H1101" s="104"/>
      <c r="I1101" s="104"/>
    </row>
    <row r="1102" spans="1:9" x14ac:dyDescent="0.2">
      <c r="A1102" s="127"/>
      <c r="B1102" s="127"/>
      <c r="C1102" s="128"/>
      <c r="D1102" s="128"/>
      <c r="E1102" s="129"/>
      <c r="F1102" s="130"/>
      <c r="G1102" s="126"/>
      <c r="H1102" s="104"/>
      <c r="I1102" s="104"/>
    </row>
    <row r="1103" spans="1:9" x14ac:dyDescent="0.2">
      <c r="A1103" s="127"/>
      <c r="B1103" s="127"/>
      <c r="C1103" s="128"/>
      <c r="D1103" s="128"/>
      <c r="E1103" s="129"/>
      <c r="F1103" s="130"/>
      <c r="G1103" s="126"/>
      <c r="H1103" s="104"/>
      <c r="I1103" s="104"/>
    </row>
    <row r="1104" spans="1:9" x14ac:dyDescent="0.2">
      <c r="A1104" s="127"/>
      <c r="B1104" s="127"/>
      <c r="C1104" s="128"/>
      <c r="D1104" s="128"/>
      <c r="E1104" s="129"/>
      <c r="F1104" s="130"/>
      <c r="G1104" s="126"/>
      <c r="H1104" s="104"/>
      <c r="I1104" s="104"/>
    </row>
    <row r="1105" spans="1:9" x14ac:dyDescent="0.2">
      <c r="A1105" s="127"/>
      <c r="B1105" s="127"/>
      <c r="C1105" s="128"/>
      <c r="D1105" s="128"/>
      <c r="E1105" s="129"/>
      <c r="F1105" s="130"/>
      <c r="G1105" s="126"/>
      <c r="H1105" s="104"/>
      <c r="I1105" s="104"/>
    </row>
    <row r="1106" spans="1:9" x14ac:dyDescent="0.2">
      <c r="A1106" s="127"/>
      <c r="B1106" s="127"/>
      <c r="C1106" s="128"/>
      <c r="D1106" s="128"/>
      <c r="E1106" s="129"/>
      <c r="F1106" s="130"/>
      <c r="G1106" s="126"/>
      <c r="H1106" s="104"/>
      <c r="I1106" s="104"/>
    </row>
    <row r="1107" spans="1:9" x14ac:dyDescent="0.2">
      <c r="A1107" s="127"/>
      <c r="B1107" s="127"/>
      <c r="C1107" s="128"/>
      <c r="D1107" s="128"/>
      <c r="E1107" s="129"/>
      <c r="F1107" s="130"/>
      <c r="G1107" s="126"/>
      <c r="H1107" s="104"/>
      <c r="I1107" s="104"/>
    </row>
    <row r="1108" spans="1:9" x14ac:dyDescent="0.2">
      <c r="A1108" s="127"/>
      <c r="B1108" s="127"/>
      <c r="C1108" s="128"/>
      <c r="D1108" s="128"/>
      <c r="E1108" s="129"/>
      <c r="F1108" s="130"/>
      <c r="G1108" s="126"/>
      <c r="H1108" s="104"/>
      <c r="I1108" s="104"/>
    </row>
    <row r="1109" spans="1:9" x14ac:dyDescent="0.2">
      <c r="A1109" s="127"/>
      <c r="B1109" s="127"/>
      <c r="C1109" s="128"/>
      <c r="D1109" s="128"/>
      <c r="E1109" s="129"/>
      <c r="F1109" s="130"/>
      <c r="G1109" s="126"/>
      <c r="H1109" s="104"/>
      <c r="I1109" s="104"/>
    </row>
    <row r="1110" spans="1:9" x14ac:dyDescent="0.2">
      <c r="A1110" s="127"/>
      <c r="B1110" s="127"/>
      <c r="C1110" s="128"/>
      <c r="D1110" s="128"/>
      <c r="E1110" s="129"/>
      <c r="F1110" s="130"/>
      <c r="G1110" s="126"/>
      <c r="H1110" s="104"/>
      <c r="I1110" s="104"/>
    </row>
    <row r="1111" spans="1:9" x14ac:dyDescent="0.2">
      <c r="A1111" s="127"/>
      <c r="B1111" s="127"/>
      <c r="C1111" s="128"/>
      <c r="D1111" s="128"/>
      <c r="E1111" s="129"/>
      <c r="F1111" s="130"/>
      <c r="G1111" s="126"/>
      <c r="H1111" s="104"/>
      <c r="I1111" s="104"/>
    </row>
    <row r="1112" spans="1:9" x14ac:dyDescent="0.2">
      <c r="A1112" s="127"/>
      <c r="B1112" s="127"/>
      <c r="C1112" s="128"/>
      <c r="D1112" s="128"/>
      <c r="E1112" s="129"/>
      <c r="F1112" s="130"/>
      <c r="G1112" s="126"/>
      <c r="H1112" s="104"/>
      <c r="I1112" s="104"/>
    </row>
    <row r="1113" spans="1:9" x14ac:dyDescent="0.2">
      <c r="A1113" s="127"/>
      <c r="B1113" s="127"/>
      <c r="C1113" s="128"/>
      <c r="D1113" s="128"/>
      <c r="E1113" s="129"/>
      <c r="F1113" s="130"/>
      <c r="G1113" s="126"/>
      <c r="H1113" s="104"/>
      <c r="I1113" s="104"/>
    </row>
    <row r="1114" spans="1:9" x14ac:dyDescent="0.2">
      <c r="A1114" s="127"/>
      <c r="B1114" s="127"/>
      <c r="C1114" s="128"/>
      <c r="D1114" s="128"/>
      <c r="E1114" s="129"/>
      <c r="F1114" s="130"/>
      <c r="G1114" s="126"/>
      <c r="H1114" s="104"/>
      <c r="I1114" s="104"/>
    </row>
    <row r="1115" spans="1:9" x14ac:dyDescent="0.2">
      <c r="A1115" s="127"/>
      <c r="B1115" s="127"/>
      <c r="C1115" s="128"/>
      <c r="D1115" s="128"/>
      <c r="E1115" s="129"/>
      <c r="F1115" s="130"/>
      <c r="G1115" s="126"/>
      <c r="H1115" s="104"/>
      <c r="I1115" s="104"/>
    </row>
    <row r="1116" spans="1:9" x14ac:dyDescent="0.2">
      <c r="A1116" s="127"/>
      <c r="B1116" s="127"/>
      <c r="C1116" s="128"/>
      <c r="D1116" s="128"/>
      <c r="E1116" s="129"/>
      <c r="F1116" s="130"/>
      <c r="G1116" s="126"/>
      <c r="H1116" s="104"/>
      <c r="I1116" s="104"/>
    </row>
    <row r="1117" spans="1:9" x14ac:dyDescent="0.2">
      <c r="A1117" s="127"/>
      <c r="B1117" s="127"/>
      <c r="C1117" s="128"/>
      <c r="D1117" s="128"/>
      <c r="E1117" s="129"/>
      <c r="F1117" s="130"/>
      <c r="G1117" s="126"/>
      <c r="H1117" s="104"/>
      <c r="I1117" s="104"/>
    </row>
    <row r="1118" spans="1:9" x14ac:dyDescent="0.2">
      <c r="A1118" s="127"/>
      <c r="B1118" s="127"/>
      <c r="C1118" s="128"/>
      <c r="D1118" s="128"/>
      <c r="E1118" s="129"/>
      <c r="F1118" s="130"/>
      <c r="G1118" s="126"/>
      <c r="H1118" s="104"/>
      <c r="I1118" s="104"/>
    </row>
    <row r="1119" spans="1:9" x14ac:dyDescent="0.2">
      <c r="A1119" s="127"/>
      <c r="B1119" s="127"/>
      <c r="C1119" s="128"/>
      <c r="D1119" s="128"/>
      <c r="E1119" s="129"/>
      <c r="F1119" s="130"/>
      <c r="G1119" s="126"/>
      <c r="H1119" s="104"/>
      <c r="I1119" s="104"/>
    </row>
    <row r="1120" spans="1:9" x14ac:dyDescent="0.2">
      <c r="A1120" s="127"/>
      <c r="B1120" s="127"/>
      <c r="C1120" s="128"/>
      <c r="D1120" s="128"/>
      <c r="E1120" s="129"/>
      <c r="F1120" s="130"/>
      <c r="G1120" s="126"/>
      <c r="H1120" s="104"/>
      <c r="I1120" s="104"/>
    </row>
    <row r="1121" spans="1:9" x14ac:dyDescent="0.2">
      <c r="A1121" s="127"/>
      <c r="B1121" s="127"/>
      <c r="C1121" s="128"/>
      <c r="D1121" s="128"/>
      <c r="E1121" s="129"/>
      <c r="F1121" s="130"/>
      <c r="G1121" s="126"/>
      <c r="H1121" s="104"/>
      <c r="I1121" s="104"/>
    </row>
    <row r="1122" spans="1:9" x14ac:dyDescent="0.2">
      <c r="A1122" s="127"/>
      <c r="B1122" s="127"/>
      <c r="C1122" s="128"/>
      <c r="D1122" s="128"/>
      <c r="E1122" s="129"/>
      <c r="F1122" s="130"/>
      <c r="G1122" s="126"/>
      <c r="H1122" s="104"/>
      <c r="I1122" s="104"/>
    </row>
    <row r="1123" spans="1:9" x14ac:dyDescent="0.2">
      <c r="A1123" s="127"/>
      <c r="B1123" s="127"/>
      <c r="C1123" s="128"/>
      <c r="D1123" s="128"/>
      <c r="E1123" s="129"/>
      <c r="F1123" s="130"/>
      <c r="G1123" s="126"/>
      <c r="H1123" s="104"/>
      <c r="I1123" s="104"/>
    </row>
    <row r="1124" spans="1:9" x14ac:dyDescent="0.2">
      <c r="A1124" s="127"/>
      <c r="B1124" s="127"/>
      <c r="C1124" s="128"/>
      <c r="D1124" s="128"/>
      <c r="E1124" s="129"/>
      <c r="F1124" s="130"/>
      <c r="G1124" s="126"/>
      <c r="H1124" s="104"/>
      <c r="I1124" s="104"/>
    </row>
    <row r="1125" spans="1:9" x14ac:dyDescent="0.2">
      <c r="A1125" s="127"/>
      <c r="B1125" s="127"/>
      <c r="C1125" s="128"/>
      <c r="D1125" s="128"/>
      <c r="E1125" s="129"/>
      <c r="F1125" s="130"/>
      <c r="G1125" s="126"/>
      <c r="H1125" s="104"/>
      <c r="I1125" s="104"/>
    </row>
    <row r="1126" spans="1:9" x14ac:dyDescent="0.2">
      <c r="A1126" s="127"/>
      <c r="B1126" s="127"/>
      <c r="C1126" s="128"/>
      <c r="D1126" s="128"/>
      <c r="E1126" s="129"/>
      <c r="F1126" s="130"/>
      <c r="G1126" s="126"/>
      <c r="H1126" s="104"/>
      <c r="I1126" s="104"/>
    </row>
    <row r="1127" spans="1:9" x14ac:dyDescent="0.2">
      <c r="A1127" s="127"/>
      <c r="B1127" s="127"/>
      <c r="C1127" s="128"/>
      <c r="D1127" s="128"/>
      <c r="E1127" s="129"/>
      <c r="F1127" s="130"/>
      <c r="G1127" s="126"/>
      <c r="H1127" s="104"/>
      <c r="I1127" s="104"/>
    </row>
    <row r="1128" spans="1:9" x14ac:dyDescent="0.2">
      <c r="A1128" s="127"/>
      <c r="B1128" s="127"/>
      <c r="C1128" s="128"/>
      <c r="D1128" s="128"/>
      <c r="E1128" s="129"/>
      <c r="F1128" s="130"/>
      <c r="G1128" s="126"/>
      <c r="H1128" s="104"/>
      <c r="I1128" s="104"/>
    </row>
    <row r="1129" spans="1:9" x14ac:dyDescent="0.2">
      <c r="A1129" s="127"/>
      <c r="B1129" s="127"/>
      <c r="C1129" s="128"/>
      <c r="D1129" s="128"/>
      <c r="E1129" s="129"/>
      <c r="F1129" s="130"/>
      <c r="G1129" s="126"/>
      <c r="H1129" s="104"/>
      <c r="I1129" s="104"/>
    </row>
    <row r="1130" spans="1:9" x14ac:dyDescent="0.2">
      <c r="A1130" s="127"/>
      <c r="B1130" s="127"/>
      <c r="C1130" s="128"/>
      <c r="D1130" s="128"/>
      <c r="E1130" s="129"/>
      <c r="F1130" s="130"/>
      <c r="G1130" s="126"/>
      <c r="H1130" s="104"/>
      <c r="I1130" s="104"/>
    </row>
    <row r="1131" spans="1:9" x14ac:dyDescent="0.2">
      <c r="A1131" s="127"/>
      <c r="B1131" s="127"/>
      <c r="C1131" s="128"/>
      <c r="D1131" s="128"/>
      <c r="E1131" s="129"/>
      <c r="F1131" s="130"/>
      <c r="G1131" s="126"/>
      <c r="H1131" s="104"/>
      <c r="I1131" s="104"/>
    </row>
    <row r="1132" spans="1:9" x14ac:dyDescent="0.2">
      <c r="A1132" s="127"/>
      <c r="B1132" s="127"/>
      <c r="C1132" s="128"/>
      <c r="D1132" s="128"/>
      <c r="E1132" s="129"/>
      <c r="F1132" s="130"/>
      <c r="G1132" s="126"/>
      <c r="H1132" s="104"/>
      <c r="I1132" s="104"/>
    </row>
    <row r="1133" spans="1:9" x14ac:dyDescent="0.2">
      <c r="A1133" s="127"/>
      <c r="B1133" s="127"/>
      <c r="C1133" s="128"/>
      <c r="D1133" s="128"/>
      <c r="E1133" s="129"/>
      <c r="F1133" s="130"/>
      <c r="G1133" s="126"/>
      <c r="H1133" s="104"/>
      <c r="I1133" s="104"/>
    </row>
    <row r="1134" spans="1:9" x14ac:dyDescent="0.2">
      <c r="A1134" s="127"/>
      <c r="B1134" s="127"/>
      <c r="C1134" s="128"/>
      <c r="D1134" s="128"/>
      <c r="E1134" s="129"/>
      <c r="F1134" s="130"/>
      <c r="G1134" s="126"/>
      <c r="H1134" s="104"/>
      <c r="I1134" s="104"/>
    </row>
    <row r="1135" spans="1:9" x14ac:dyDescent="0.2">
      <c r="A1135" s="127"/>
      <c r="B1135" s="127"/>
      <c r="C1135" s="128"/>
      <c r="D1135" s="128"/>
      <c r="E1135" s="129"/>
      <c r="F1135" s="130"/>
      <c r="G1135" s="126"/>
      <c r="H1135" s="104"/>
      <c r="I1135" s="104"/>
    </row>
    <row r="1136" spans="1:9" x14ac:dyDescent="0.2">
      <c r="A1136" s="127"/>
      <c r="B1136" s="127"/>
      <c r="C1136" s="128"/>
      <c r="D1136" s="128"/>
      <c r="E1136" s="129"/>
      <c r="F1136" s="130"/>
      <c r="G1136" s="126"/>
      <c r="H1136" s="104"/>
      <c r="I1136" s="104"/>
    </row>
    <row r="1137" spans="1:9" x14ac:dyDescent="0.2">
      <c r="A1137" s="127"/>
      <c r="B1137" s="127"/>
      <c r="C1137" s="128"/>
      <c r="D1137" s="128"/>
      <c r="E1137" s="129"/>
      <c r="F1137" s="130"/>
      <c r="G1137" s="126"/>
      <c r="H1137" s="104"/>
      <c r="I1137" s="104"/>
    </row>
    <row r="1138" spans="1:9" x14ac:dyDescent="0.2">
      <c r="A1138" s="127"/>
      <c r="B1138" s="127"/>
      <c r="C1138" s="128"/>
      <c r="D1138" s="128"/>
      <c r="E1138" s="129"/>
      <c r="F1138" s="130"/>
      <c r="G1138" s="126"/>
      <c r="H1138" s="104"/>
      <c r="I1138" s="104"/>
    </row>
    <row r="1139" spans="1:9" x14ac:dyDescent="0.2">
      <c r="A1139" s="127"/>
      <c r="B1139" s="127"/>
      <c r="C1139" s="128"/>
      <c r="D1139" s="128"/>
      <c r="E1139" s="129"/>
      <c r="F1139" s="130"/>
      <c r="G1139" s="126"/>
      <c r="H1139" s="104"/>
      <c r="I1139" s="104"/>
    </row>
    <row r="1140" spans="1:9" x14ac:dyDescent="0.2">
      <c r="A1140" s="127"/>
      <c r="B1140" s="127"/>
      <c r="C1140" s="128"/>
      <c r="D1140" s="128"/>
      <c r="E1140" s="129"/>
      <c r="F1140" s="130"/>
      <c r="G1140" s="126"/>
      <c r="H1140" s="104"/>
      <c r="I1140" s="104"/>
    </row>
    <row r="1141" spans="1:9" x14ac:dyDescent="0.2">
      <c r="A1141" s="127"/>
      <c r="B1141" s="127"/>
      <c r="C1141" s="128"/>
      <c r="D1141" s="128"/>
      <c r="E1141" s="129"/>
      <c r="F1141" s="130"/>
      <c r="G1141" s="126"/>
      <c r="H1141" s="104"/>
      <c r="I1141" s="104"/>
    </row>
    <row r="1142" spans="1:9" x14ac:dyDescent="0.2">
      <c r="A1142" s="127"/>
      <c r="B1142" s="127"/>
      <c r="C1142" s="128"/>
      <c r="D1142" s="128"/>
      <c r="E1142" s="129"/>
      <c r="F1142" s="130"/>
      <c r="G1142" s="126"/>
      <c r="H1142" s="104"/>
      <c r="I1142" s="104"/>
    </row>
    <row r="1143" spans="1:9" x14ac:dyDescent="0.2">
      <c r="A1143" s="127"/>
      <c r="B1143" s="127"/>
      <c r="C1143" s="128"/>
      <c r="D1143" s="128"/>
      <c r="E1143" s="129"/>
      <c r="F1143" s="130"/>
      <c r="G1143" s="126"/>
      <c r="H1143" s="104"/>
      <c r="I1143" s="104"/>
    </row>
    <row r="1144" spans="1:9" x14ac:dyDescent="0.2">
      <c r="A1144" s="127"/>
      <c r="B1144" s="127"/>
      <c r="C1144" s="128"/>
      <c r="D1144" s="128"/>
      <c r="E1144" s="129"/>
      <c r="F1144" s="130"/>
      <c r="G1144" s="126"/>
      <c r="H1144" s="104"/>
      <c r="I1144" s="104"/>
    </row>
    <row r="1145" spans="1:9" x14ac:dyDescent="0.2">
      <c r="A1145" s="127"/>
      <c r="B1145" s="127"/>
      <c r="C1145" s="128"/>
      <c r="D1145" s="128"/>
      <c r="E1145" s="129"/>
      <c r="F1145" s="130"/>
      <c r="G1145" s="126"/>
      <c r="H1145" s="104"/>
      <c r="I1145" s="104"/>
    </row>
    <row r="1146" spans="1:9" x14ac:dyDescent="0.2">
      <c r="A1146" s="127"/>
      <c r="B1146" s="127"/>
      <c r="C1146" s="128"/>
      <c r="D1146" s="128"/>
      <c r="E1146" s="129"/>
      <c r="F1146" s="130"/>
      <c r="G1146" s="126"/>
      <c r="H1146" s="104"/>
      <c r="I1146" s="104"/>
    </row>
    <row r="1147" spans="1:9" x14ac:dyDescent="0.2">
      <c r="A1147" s="127"/>
      <c r="B1147" s="127"/>
      <c r="C1147" s="128"/>
      <c r="D1147" s="128"/>
      <c r="E1147" s="129"/>
      <c r="F1147" s="130"/>
      <c r="G1147" s="126"/>
      <c r="H1147" s="104"/>
      <c r="I1147" s="104"/>
    </row>
    <row r="1148" spans="1:9" x14ac:dyDescent="0.2">
      <c r="A1148" s="127"/>
      <c r="B1148" s="127"/>
      <c r="C1148" s="128"/>
      <c r="D1148" s="128"/>
      <c r="E1148" s="129"/>
      <c r="F1148" s="130"/>
      <c r="G1148" s="126"/>
      <c r="H1148" s="104"/>
      <c r="I1148" s="104"/>
    </row>
    <row r="1149" spans="1:9" x14ac:dyDescent="0.2">
      <c r="A1149" s="127"/>
      <c r="B1149" s="127"/>
      <c r="C1149" s="128"/>
      <c r="D1149" s="128"/>
      <c r="E1149" s="129"/>
      <c r="F1149" s="130"/>
      <c r="G1149" s="126"/>
      <c r="H1149" s="104"/>
      <c r="I1149" s="104"/>
    </row>
    <row r="1150" spans="1:9" x14ac:dyDescent="0.2">
      <c r="A1150" s="127"/>
      <c r="B1150" s="127"/>
      <c r="C1150" s="128"/>
      <c r="D1150" s="128"/>
      <c r="E1150" s="129"/>
      <c r="F1150" s="130"/>
      <c r="G1150" s="126"/>
      <c r="H1150" s="104"/>
      <c r="I1150" s="104"/>
    </row>
    <row r="1151" spans="1:9" x14ac:dyDescent="0.2">
      <c r="A1151" s="127"/>
      <c r="B1151" s="127"/>
      <c r="C1151" s="128"/>
      <c r="D1151" s="128"/>
      <c r="E1151" s="129"/>
      <c r="F1151" s="130"/>
      <c r="G1151" s="126"/>
      <c r="H1151" s="104"/>
      <c r="I1151" s="104"/>
    </row>
    <row r="1152" spans="1:9" x14ac:dyDescent="0.2">
      <c r="A1152" s="127"/>
      <c r="B1152" s="127"/>
      <c r="C1152" s="128"/>
      <c r="D1152" s="128"/>
      <c r="E1152" s="129"/>
      <c r="F1152" s="130"/>
      <c r="G1152" s="126"/>
      <c r="H1152" s="104"/>
      <c r="I1152" s="104"/>
    </row>
    <row r="1153" spans="1:9" x14ac:dyDescent="0.2">
      <c r="A1153" s="127"/>
      <c r="B1153" s="127"/>
      <c r="C1153" s="128"/>
      <c r="D1153" s="128"/>
      <c r="E1153" s="129"/>
      <c r="F1153" s="130"/>
      <c r="G1153" s="126"/>
      <c r="H1153" s="104"/>
      <c r="I1153" s="104"/>
    </row>
    <row r="1154" spans="1:9" x14ac:dyDescent="0.2">
      <c r="A1154" s="127"/>
      <c r="B1154" s="127"/>
      <c r="C1154" s="128"/>
      <c r="D1154" s="128"/>
      <c r="E1154" s="129"/>
      <c r="F1154" s="130"/>
      <c r="G1154" s="126"/>
      <c r="H1154" s="104"/>
      <c r="I1154" s="104"/>
    </row>
    <row r="1155" spans="1:9" x14ac:dyDescent="0.2">
      <c r="A1155" s="127"/>
      <c r="B1155" s="127"/>
      <c r="C1155" s="128"/>
      <c r="D1155" s="128"/>
      <c r="E1155" s="129"/>
      <c r="F1155" s="130"/>
      <c r="G1155" s="126"/>
      <c r="H1155" s="104"/>
      <c r="I1155" s="104"/>
    </row>
    <row r="1156" spans="1:9" x14ac:dyDescent="0.2">
      <c r="A1156" s="127"/>
      <c r="B1156" s="127"/>
      <c r="C1156" s="128"/>
      <c r="D1156" s="128"/>
      <c r="E1156" s="129"/>
      <c r="F1156" s="130"/>
      <c r="G1156" s="126"/>
      <c r="H1156" s="104"/>
      <c r="I1156" s="104"/>
    </row>
    <row r="1157" spans="1:9" x14ac:dyDescent="0.2">
      <c r="A1157" s="127"/>
      <c r="B1157" s="127"/>
      <c r="C1157" s="128"/>
      <c r="D1157" s="128"/>
      <c r="E1157" s="129"/>
      <c r="F1157" s="130"/>
      <c r="G1157" s="126"/>
      <c r="H1157" s="104"/>
      <c r="I1157" s="104"/>
    </row>
    <row r="1158" spans="1:9" x14ac:dyDescent="0.2">
      <c r="A1158" s="127"/>
      <c r="B1158" s="127"/>
      <c r="C1158" s="128"/>
      <c r="D1158" s="128"/>
      <c r="E1158" s="129"/>
      <c r="F1158" s="130"/>
      <c r="G1158" s="126"/>
      <c r="H1158" s="104"/>
      <c r="I1158" s="104"/>
    </row>
    <row r="1159" spans="1:9" x14ac:dyDescent="0.2">
      <c r="A1159" s="127"/>
      <c r="B1159" s="127"/>
      <c r="C1159" s="128"/>
      <c r="D1159" s="128"/>
      <c r="E1159" s="129"/>
      <c r="F1159" s="130"/>
      <c r="G1159" s="126"/>
      <c r="H1159" s="104"/>
      <c r="I1159" s="104"/>
    </row>
    <row r="1160" spans="1:9" x14ac:dyDescent="0.2">
      <c r="A1160" s="127"/>
      <c r="B1160" s="127"/>
      <c r="C1160" s="128"/>
      <c r="D1160" s="128"/>
      <c r="E1160" s="129"/>
      <c r="F1160" s="130"/>
      <c r="G1160" s="126"/>
      <c r="H1160" s="104"/>
      <c r="I1160" s="104"/>
    </row>
    <row r="1161" spans="1:9" x14ac:dyDescent="0.2">
      <c r="A1161" s="127"/>
      <c r="B1161" s="127"/>
      <c r="C1161" s="128"/>
      <c r="D1161" s="128"/>
      <c r="E1161" s="129"/>
      <c r="F1161" s="130"/>
      <c r="G1161" s="126"/>
      <c r="H1161" s="104"/>
      <c r="I1161" s="104"/>
    </row>
    <row r="1162" spans="1:9" x14ac:dyDescent="0.2">
      <c r="A1162" s="127"/>
      <c r="B1162" s="127"/>
      <c r="C1162" s="128"/>
      <c r="D1162" s="128"/>
      <c r="E1162" s="129"/>
      <c r="F1162" s="130"/>
      <c r="G1162" s="126"/>
      <c r="H1162" s="104"/>
      <c r="I1162" s="104"/>
    </row>
    <row r="1163" spans="1:9" x14ac:dyDescent="0.2">
      <c r="A1163" s="127"/>
      <c r="B1163" s="127"/>
      <c r="C1163" s="128"/>
      <c r="D1163" s="128"/>
      <c r="E1163" s="129"/>
      <c r="F1163" s="130"/>
      <c r="G1163" s="126"/>
      <c r="H1163" s="104"/>
      <c r="I1163" s="104"/>
    </row>
    <row r="1164" spans="1:9" x14ac:dyDescent="0.2">
      <c r="A1164" s="127"/>
      <c r="B1164" s="127"/>
      <c r="C1164" s="128"/>
      <c r="D1164" s="128"/>
      <c r="E1164" s="129"/>
      <c r="F1164" s="130"/>
      <c r="G1164" s="126"/>
      <c r="H1164" s="104"/>
      <c r="I1164" s="104"/>
    </row>
    <row r="1165" spans="1:9" x14ac:dyDescent="0.2">
      <c r="A1165" s="127"/>
      <c r="B1165" s="127"/>
      <c r="C1165" s="128"/>
      <c r="D1165" s="128"/>
      <c r="E1165" s="129"/>
      <c r="F1165" s="130"/>
      <c r="G1165" s="126"/>
      <c r="H1165" s="104"/>
      <c r="I1165" s="104"/>
    </row>
    <row r="1166" spans="1:9" x14ac:dyDescent="0.2">
      <c r="A1166" s="127"/>
      <c r="B1166" s="127"/>
      <c r="C1166" s="128"/>
      <c r="D1166" s="128"/>
      <c r="E1166" s="129"/>
      <c r="F1166" s="130"/>
      <c r="G1166" s="126"/>
      <c r="H1166" s="104"/>
      <c r="I1166" s="104"/>
    </row>
    <row r="1167" spans="1:9" x14ac:dyDescent="0.2">
      <c r="A1167" s="127"/>
      <c r="B1167" s="127"/>
      <c r="C1167" s="128"/>
      <c r="D1167" s="128"/>
      <c r="E1167" s="129"/>
      <c r="F1167" s="130"/>
      <c r="G1167" s="126"/>
      <c r="H1167" s="104"/>
      <c r="I1167" s="104"/>
    </row>
    <row r="1168" spans="1:9" x14ac:dyDescent="0.2">
      <c r="A1168" s="127"/>
      <c r="B1168" s="127"/>
      <c r="C1168" s="128"/>
      <c r="D1168" s="128"/>
      <c r="E1168" s="129"/>
      <c r="F1168" s="130"/>
      <c r="G1168" s="126"/>
      <c r="H1168" s="104"/>
      <c r="I1168" s="104"/>
    </row>
    <row r="1169" spans="1:9" x14ac:dyDescent="0.2">
      <c r="A1169" s="127"/>
      <c r="B1169" s="127"/>
      <c r="C1169" s="128"/>
      <c r="D1169" s="128"/>
      <c r="E1169" s="129"/>
      <c r="F1169" s="130"/>
      <c r="G1169" s="126"/>
      <c r="H1169" s="104"/>
      <c r="I1169" s="104"/>
    </row>
    <row r="1170" spans="1:9" x14ac:dyDescent="0.2">
      <c r="A1170" s="127"/>
      <c r="B1170" s="127"/>
      <c r="C1170" s="128"/>
      <c r="D1170" s="128"/>
      <c r="E1170" s="129"/>
      <c r="F1170" s="130"/>
      <c r="G1170" s="126"/>
      <c r="H1170" s="104"/>
      <c r="I1170" s="104"/>
    </row>
    <row r="1171" spans="1:9" x14ac:dyDescent="0.2">
      <c r="A1171" s="127"/>
      <c r="B1171" s="127"/>
      <c r="C1171" s="128"/>
      <c r="D1171" s="128"/>
      <c r="E1171" s="129"/>
      <c r="F1171" s="130"/>
      <c r="G1171" s="126"/>
      <c r="H1171" s="104"/>
      <c r="I1171" s="104"/>
    </row>
    <row r="1172" spans="1:9" x14ac:dyDescent="0.2">
      <c r="A1172" s="127"/>
      <c r="B1172" s="127"/>
      <c r="C1172" s="128"/>
      <c r="D1172" s="128"/>
      <c r="E1172" s="129"/>
      <c r="F1172" s="130"/>
      <c r="G1172" s="126"/>
      <c r="H1172" s="104"/>
      <c r="I1172" s="104"/>
    </row>
    <row r="1173" spans="1:9" x14ac:dyDescent="0.2">
      <c r="A1173" s="127"/>
      <c r="B1173" s="127"/>
      <c r="C1173" s="128"/>
      <c r="D1173" s="128"/>
      <c r="E1173" s="129"/>
      <c r="F1173" s="130"/>
      <c r="G1173" s="126"/>
      <c r="H1173" s="104"/>
      <c r="I1173" s="104"/>
    </row>
    <row r="1174" spans="1:9" x14ac:dyDescent="0.2">
      <c r="A1174" s="127"/>
      <c r="B1174" s="127"/>
      <c r="C1174" s="128"/>
      <c r="D1174" s="128"/>
      <c r="E1174" s="129"/>
      <c r="F1174" s="130"/>
      <c r="G1174" s="126"/>
      <c r="H1174" s="104"/>
      <c r="I1174" s="104"/>
    </row>
    <row r="1175" spans="1:9" x14ac:dyDescent="0.2">
      <c r="A1175" s="127"/>
      <c r="B1175" s="127"/>
      <c r="C1175" s="128"/>
      <c r="D1175" s="128"/>
      <c r="E1175" s="129"/>
      <c r="F1175" s="130"/>
      <c r="G1175" s="126"/>
      <c r="H1175" s="104"/>
      <c r="I1175" s="104"/>
    </row>
    <row r="1176" spans="1:9" x14ac:dyDescent="0.2">
      <c r="A1176" s="127"/>
      <c r="B1176" s="127"/>
      <c r="C1176" s="128"/>
      <c r="D1176" s="128"/>
      <c r="E1176" s="129"/>
      <c r="F1176" s="130"/>
      <c r="G1176" s="126"/>
      <c r="H1176" s="104"/>
      <c r="I1176" s="104"/>
    </row>
    <row r="1177" spans="1:9" x14ac:dyDescent="0.2">
      <c r="A1177" s="127"/>
      <c r="B1177" s="127"/>
      <c r="C1177" s="128"/>
      <c r="D1177" s="128"/>
      <c r="E1177" s="129"/>
      <c r="F1177" s="130"/>
      <c r="G1177" s="126"/>
      <c r="H1177" s="104"/>
      <c r="I1177" s="104"/>
    </row>
    <row r="1178" spans="1:9" x14ac:dyDescent="0.2">
      <c r="A1178" s="127"/>
      <c r="B1178" s="127"/>
      <c r="C1178" s="128"/>
      <c r="D1178" s="128"/>
      <c r="E1178" s="129"/>
      <c r="F1178" s="130"/>
      <c r="G1178" s="126"/>
      <c r="H1178" s="104"/>
      <c r="I1178" s="104"/>
    </row>
    <row r="1179" spans="1:9" x14ac:dyDescent="0.2">
      <c r="A1179" s="127"/>
      <c r="B1179" s="127"/>
      <c r="C1179" s="128"/>
      <c r="D1179" s="128"/>
      <c r="E1179" s="129"/>
      <c r="F1179" s="130"/>
      <c r="G1179" s="126"/>
      <c r="H1179" s="104"/>
      <c r="I1179" s="104"/>
    </row>
    <row r="1180" spans="1:9" x14ac:dyDescent="0.2">
      <c r="A1180" s="127"/>
      <c r="B1180" s="127"/>
      <c r="C1180" s="128"/>
      <c r="D1180" s="128"/>
      <c r="E1180" s="129"/>
      <c r="F1180" s="130"/>
      <c r="G1180" s="126"/>
      <c r="H1180" s="104"/>
      <c r="I1180" s="104"/>
    </row>
    <row r="1181" spans="1:9" x14ac:dyDescent="0.2">
      <c r="A1181" s="127"/>
      <c r="B1181" s="127"/>
      <c r="C1181" s="128"/>
      <c r="D1181" s="128"/>
      <c r="E1181" s="129"/>
      <c r="F1181" s="130"/>
      <c r="G1181" s="126"/>
      <c r="H1181" s="104"/>
      <c r="I1181" s="104"/>
    </row>
    <row r="1182" spans="1:9" x14ac:dyDescent="0.2">
      <c r="A1182" s="127"/>
      <c r="B1182" s="127"/>
      <c r="C1182" s="128"/>
      <c r="D1182" s="128"/>
      <c r="E1182" s="129"/>
      <c r="F1182" s="130"/>
      <c r="G1182" s="126"/>
      <c r="H1182" s="104"/>
      <c r="I1182" s="104"/>
    </row>
    <row r="1183" spans="1:9" x14ac:dyDescent="0.2">
      <c r="A1183" s="127"/>
      <c r="B1183" s="127"/>
      <c r="C1183" s="128"/>
      <c r="D1183" s="128"/>
      <c r="E1183" s="129"/>
      <c r="F1183" s="130"/>
      <c r="G1183" s="126"/>
      <c r="H1183" s="104"/>
      <c r="I1183" s="104"/>
    </row>
    <row r="1184" spans="1:9" x14ac:dyDescent="0.2">
      <c r="A1184" s="127"/>
      <c r="B1184" s="127"/>
      <c r="C1184" s="128"/>
      <c r="D1184" s="128"/>
      <c r="E1184" s="129"/>
      <c r="F1184" s="130"/>
      <c r="G1184" s="126"/>
      <c r="H1184" s="104"/>
      <c r="I1184" s="104"/>
    </row>
    <row r="1185" spans="1:9" x14ac:dyDescent="0.2">
      <c r="A1185" s="127"/>
      <c r="B1185" s="127"/>
      <c r="C1185" s="128"/>
      <c r="D1185" s="128"/>
      <c r="E1185" s="129"/>
      <c r="F1185" s="130"/>
      <c r="G1185" s="126"/>
      <c r="H1185" s="104"/>
      <c r="I1185" s="104"/>
    </row>
    <row r="1186" spans="1:9" x14ac:dyDescent="0.2">
      <c r="A1186" s="127"/>
      <c r="B1186" s="127"/>
      <c r="C1186" s="128"/>
      <c r="D1186" s="128"/>
      <c r="E1186" s="129"/>
      <c r="F1186" s="130"/>
      <c r="G1186" s="126"/>
      <c r="H1186" s="104"/>
      <c r="I1186" s="104"/>
    </row>
    <row r="1187" spans="1:9" x14ac:dyDescent="0.2">
      <c r="A1187" s="127"/>
      <c r="B1187" s="127"/>
      <c r="C1187" s="128"/>
      <c r="D1187" s="128"/>
      <c r="E1187" s="129"/>
      <c r="F1187" s="130"/>
      <c r="G1187" s="126"/>
      <c r="H1187" s="104"/>
      <c r="I1187" s="104"/>
    </row>
    <row r="1188" spans="1:9" x14ac:dyDescent="0.2">
      <c r="A1188" s="127"/>
      <c r="B1188" s="127"/>
      <c r="C1188" s="128"/>
      <c r="D1188" s="128"/>
      <c r="E1188" s="129"/>
      <c r="F1188" s="130"/>
      <c r="G1188" s="126"/>
      <c r="H1188" s="104"/>
      <c r="I1188" s="104"/>
    </row>
    <row r="1189" spans="1:9" x14ac:dyDescent="0.2">
      <c r="A1189" s="127"/>
      <c r="B1189" s="127"/>
      <c r="C1189" s="128"/>
      <c r="D1189" s="128"/>
      <c r="E1189" s="129"/>
      <c r="F1189" s="130"/>
      <c r="G1189" s="126"/>
      <c r="H1189" s="104"/>
      <c r="I1189" s="104"/>
    </row>
    <row r="1190" spans="1:9" x14ac:dyDescent="0.2">
      <c r="A1190" s="127"/>
      <c r="B1190" s="127"/>
      <c r="C1190" s="128"/>
      <c r="D1190" s="128"/>
      <c r="E1190" s="129"/>
      <c r="F1190" s="130"/>
      <c r="G1190" s="126"/>
      <c r="H1190" s="104"/>
      <c r="I1190" s="104"/>
    </row>
    <row r="1191" spans="1:9" x14ac:dyDescent="0.2">
      <c r="A1191" s="127"/>
      <c r="B1191" s="127"/>
      <c r="C1191" s="128"/>
      <c r="D1191" s="128"/>
      <c r="E1191" s="129"/>
      <c r="F1191" s="130"/>
      <c r="G1191" s="126"/>
      <c r="H1191" s="104"/>
      <c r="I1191" s="104"/>
    </row>
    <row r="1192" spans="1:9" x14ac:dyDescent="0.2">
      <c r="A1192" s="127"/>
      <c r="B1192" s="127"/>
      <c r="C1192" s="128"/>
      <c r="D1192" s="128"/>
      <c r="E1192" s="129"/>
      <c r="F1192" s="130"/>
      <c r="G1192" s="126"/>
      <c r="H1192" s="104"/>
      <c r="I1192" s="104"/>
    </row>
    <row r="1193" spans="1:9" x14ac:dyDescent="0.2">
      <c r="A1193" s="127"/>
      <c r="B1193" s="127"/>
      <c r="C1193" s="128"/>
      <c r="D1193" s="128"/>
      <c r="E1193" s="129"/>
      <c r="F1193" s="130"/>
      <c r="G1193" s="126"/>
      <c r="H1193" s="104"/>
      <c r="I1193" s="104"/>
    </row>
    <row r="1194" spans="1:9" x14ac:dyDescent="0.2">
      <c r="A1194" s="127"/>
      <c r="B1194" s="127"/>
      <c r="C1194" s="128"/>
      <c r="D1194" s="128"/>
      <c r="E1194" s="129"/>
      <c r="F1194" s="130"/>
      <c r="G1194" s="126"/>
      <c r="H1194" s="104"/>
      <c r="I1194" s="104"/>
    </row>
    <row r="1195" spans="1:9" x14ac:dyDescent="0.2">
      <c r="A1195" s="127"/>
      <c r="B1195" s="127"/>
      <c r="C1195" s="128"/>
      <c r="D1195" s="128"/>
      <c r="E1195" s="129"/>
      <c r="F1195" s="130"/>
      <c r="G1195" s="126"/>
      <c r="H1195" s="104"/>
      <c r="I1195" s="104"/>
    </row>
    <row r="1196" spans="1:9" x14ac:dyDescent="0.2">
      <c r="A1196" s="127"/>
      <c r="B1196" s="127"/>
      <c r="C1196" s="128"/>
      <c r="D1196" s="128"/>
      <c r="E1196" s="129"/>
      <c r="F1196" s="130"/>
      <c r="G1196" s="126"/>
      <c r="H1196" s="104"/>
      <c r="I1196" s="104"/>
    </row>
    <row r="1197" spans="1:9" x14ac:dyDescent="0.2">
      <c r="A1197" s="127"/>
      <c r="B1197" s="127"/>
      <c r="C1197" s="128"/>
      <c r="D1197" s="128"/>
      <c r="E1197" s="129"/>
      <c r="F1197" s="130"/>
      <c r="G1197" s="126"/>
      <c r="H1197" s="104"/>
      <c r="I1197" s="104"/>
    </row>
    <row r="1198" spans="1:9" x14ac:dyDescent="0.2">
      <c r="A1198" s="127"/>
      <c r="B1198" s="127"/>
      <c r="C1198" s="128"/>
      <c r="D1198" s="128"/>
      <c r="E1198" s="129"/>
      <c r="F1198" s="130"/>
      <c r="G1198" s="126"/>
      <c r="H1198" s="104"/>
      <c r="I1198" s="104"/>
    </row>
    <row r="1199" spans="1:9" x14ac:dyDescent="0.2">
      <c r="A1199" s="127"/>
      <c r="B1199" s="127"/>
      <c r="C1199" s="128"/>
      <c r="D1199" s="128"/>
      <c r="E1199" s="129"/>
      <c r="F1199" s="130"/>
      <c r="G1199" s="126"/>
      <c r="H1199" s="104"/>
      <c r="I1199" s="104"/>
    </row>
    <row r="1200" spans="1:9" x14ac:dyDescent="0.2">
      <c r="A1200" s="127"/>
      <c r="B1200" s="127"/>
      <c r="C1200" s="128"/>
      <c r="D1200" s="128"/>
      <c r="E1200" s="129"/>
      <c r="F1200" s="130"/>
      <c r="G1200" s="126"/>
      <c r="H1200" s="104"/>
      <c r="I1200" s="104"/>
    </row>
    <row r="1201" spans="1:9" x14ac:dyDescent="0.2">
      <c r="A1201" s="127"/>
      <c r="B1201" s="127"/>
      <c r="C1201" s="128"/>
      <c r="D1201" s="128"/>
      <c r="E1201" s="129"/>
      <c r="F1201" s="130"/>
      <c r="G1201" s="126"/>
      <c r="H1201" s="104"/>
      <c r="I1201" s="104"/>
    </row>
    <row r="1202" spans="1:9" x14ac:dyDescent="0.2">
      <c r="A1202" s="127"/>
      <c r="B1202" s="127"/>
      <c r="C1202" s="128"/>
      <c r="D1202" s="128"/>
      <c r="E1202" s="129"/>
      <c r="F1202" s="130"/>
      <c r="G1202" s="126"/>
      <c r="H1202" s="104"/>
      <c r="I1202" s="104"/>
    </row>
    <row r="1203" spans="1:9" x14ac:dyDescent="0.2">
      <c r="A1203" s="127"/>
      <c r="B1203" s="127"/>
      <c r="C1203" s="128"/>
      <c r="D1203" s="128"/>
      <c r="E1203" s="129"/>
      <c r="F1203" s="130"/>
      <c r="G1203" s="126"/>
      <c r="H1203" s="104"/>
      <c r="I1203" s="104"/>
    </row>
    <row r="1204" spans="1:9" x14ac:dyDescent="0.2">
      <c r="A1204" s="127"/>
      <c r="B1204" s="127"/>
      <c r="C1204" s="128"/>
      <c r="D1204" s="128"/>
      <c r="E1204" s="129"/>
      <c r="F1204" s="130"/>
      <c r="G1204" s="126"/>
      <c r="H1204" s="104"/>
      <c r="I1204" s="104"/>
    </row>
    <row r="1205" spans="1:9" x14ac:dyDescent="0.2">
      <c r="A1205" s="127"/>
      <c r="B1205" s="127"/>
      <c r="C1205" s="128"/>
      <c r="D1205" s="128"/>
      <c r="E1205" s="129"/>
      <c r="F1205" s="130"/>
      <c r="G1205" s="126"/>
      <c r="H1205" s="104"/>
      <c r="I1205" s="104"/>
    </row>
    <row r="1206" spans="1:9" x14ac:dyDescent="0.2">
      <c r="A1206" s="127"/>
      <c r="B1206" s="127"/>
      <c r="C1206" s="128"/>
      <c r="D1206" s="128"/>
      <c r="E1206" s="129"/>
      <c r="F1206" s="130"/>
      <c r="G1206" s="126"/>
      <c r="H1206" s="104"/>
      <c r="I1206" s="104"/>
    </row>
    <row r="1207" spans="1:9" x14ac:dyDescent="0.2">
      <c r="A1207" s="127"/>
      <c r="B1207" s="127"/>
      <c r="C1207" s="128"/>
      <c r="D1207" s="128"/>
      <c r="E1207" s="129"/>
      <c r="F1207" s="130"/>
      <c r="G1207" s="126"/>
      <c r="H1207" s="104"/>
      <c r="I1207" s="104"/>
    </row>
    <row r="1208" spans="1:9" x14ac:dyDescent="0.2">
      <c r="A1208" s="127"/>
      <c r="B1208" s="127"/>
      <c r="C1208" s="128"/>
      <c r="D1208" s="128"/>
      <c r="E1208" s="129"/>
      <c r="F1208" s="130"/>
      <c r="G1208" s="126"/>
      <c r="H1208" s="104"/>
      <c r="I1208" s="104"/>
    </row>
    <row r="1209" spans="1:9" x14ac:dyDescent="0.2">
      <c r="A1209" s="127"/>
      <c r="B1209" s="127"/>
      <c r="C1209" s="128"/>
      <c r="D1209" s="128"/>
      <c r="E1209" s="129"/>
      <c r="F1209" s="130"/>
      <c r="G1209" s="126"/>
      <c r="H1209" s="104"/>
      <c r="I1209" s="104"/>
    </row>
    <row r="1210" spans="1:9" x14ac:dyDescent="0.2">
      <c r="A1210" s="127"/>
      <c r="B1210" s="127"/>
      <c r="C1210" s="128"/>
      <c r="D1210" s="128"/>
      <c r="E1210" s="129"/>
      <c r="F1210" s="130"/>
      <c r="G1210" s="126"/>
      <c r="H1210" s="104"/>
      <c r="I1210" s="104"/>
    </row>
    <row r="1211" spans="1:9" x14ac:dyDescent="0.2">
      <c r="A1211" s="127"/>
      <c r="B1211" s="127"/>
      <c r="C1211" s="128"/>
      <c r="D1211" s="128"/>
      <c r="E1211" s="129"/>
      <c r="F1211" s="130"/>
      <c r="G1211" s="126"/>
      <c r="H1211" s="104"/>
      <c r="I1211" s="104"/>
    </row>
    <row r="1212" spans="1:9" x14ac:dyDescent="0.2">
      <c r="A1212" s="127"/>
      <c r="B1212" s="127"/>
      <c r="C1212" s="128"/>
      <c r="D1212" s="128"/>
      <c r="E1212" s="129"/>
      <c r="F1212" s="130"/>
      <c r="G1212" s="126"/>
      <c r="H1212" s="104"/>
      <c r="I1212" s="104"/>
    </row>
    <row r="1213" spans="1:9" x14ac:dyDescent="0.2">
      <c r="A1213" s="127"/>
      <c r="B1213" s="127"/>
      <c r="C1213" s="128"/>
      <c r="D1213" s="128"/>
      <c r="E1213" s="129"/>
      <c r="F1213" s="130"/>
      <c r="G1213" s="126"/>
      <c r="H1213" s="104"/>
      <c r="I1213" s="104"/>
    </row>
    <row r="1214" spans="1:9" x14ac:dyDescent="0.2">
      <c r="A1214" s="127"/>
      <c r="B1214" s="127"/>
      <c r="C1214" s="128"/>
      <c r="D1214" s="128"/>
      <c r="E1214" s="129"/>
      <c r="F1214" s="130"/>
      <c r="G1214" s="126"/>
      <c r="H1214" s="104"/>
      <c r="I1214" s="104"/>
    </row>
    <row r="1215" spans="1:9" x14ac:dyDescent="0.2">
      <c r="A1215" s="127"/>
      <c r="B1215" s="127"/>
      <c r="C1215" s="128"/>
      <c r="D1215" s="128"/>
      <c r="E1215" s="129"/>
      <c r="F1215" s="130"/>
      <c r="G1215" s="126"/>
      <c r="H1215" s="104"/>
      <c r="I1215" s="104"/>
    </row>
    <row r="1216" spans="1:9" x14ac:dyDescent="0.2">
      <c r="A1216" s="127"/>
      <c r="B1216" s="127"/>
      <c r="C1216" s="128"/>
      <c r="D1216" s="128"/>
      <c r="E1216" s="129"/>
      <c r="F1216" s="130"/>
      <c r="G1216" s="126"/>
      <c r="H1216" s="104"/>
      <c r="I1216" s="104"/>
    </row>
    <row r="1217" spans="1:9" x14ac:dyDescent="0.2">
      <c r="A1217" s="127"/>
      <c r="B1217" s="127"/>
      <c r="C1217" s="128"/>
      <c r="D1217" s="128"/>
      <c r="E1217" s="129"/>
      <c r="F1217" s="130"/>
      <c r="G1217" s="126"/>
      <c r="H1217" s="104"/>
      <c r="I1217" s="104"/>
    </row>
    <row r="1218" spans="1:9" x14ac:dyDescent="0.2">
      <c r="A1218" s="127"/>
      <c r="B1218" s="127"/>
      <c r="C1218" s="128"/>
      <c r="D1218" s="128"/>
      <c r="E1218" s="129"/>
      <c r="F1218" s="130"/>
      <c r="G1218" s="126"/>
      <c r="H1218" s="104"/>
      <c r="I1218" s="104"/>
    </row>
    <row r="1219" spans="1:9" x14ac:dyDescent="0.2">
      <c r="A1219" s="127"/>
      <c r="B1219" s="127"/>
      <c r="C1219" s="128"/>
      <c r="D1219" s="128"/>
      <c r="E1219" s="129"/>
      <c r="F1219" s="130"/>
      <c r="G1219" s="126"/>
      <c r="H1219" s="104"/>
      <c r="I1219" s="104"/>
    </row>
    <row r="1220" spans="1:9" x14ac:dyDescent="0.2">
      <c r="A1220" s="127"/>
      <c r="B1220" s="127"/>
      <c r="C1220" s="128"/>
      <c r="D1220" s="128"/>
      <c r="E1220" s="129"/>
      <c r="F1220" s="130"/>
      <c r="G1220" s="126"/>
      <c r="H1220" s="104"/>
      <c r="I1220" s="104"/>
    </row>
    <row r="1221" spans="1:9" x14ac:dyDescent="0.2">
      <c r="A1221" s="127"/>
      <c r="B1221" s="127"/>
      <c r="C1221" s="128"/>
      <c r="D1221" s="128"/>
      <c r="E1221" s="129"/>
      <c r="F1221" s="130"/>
      <c r="G1221" s="126"/>
      <c r="H1221" s="104"/>
      <c r="I1221" s="104"/>
    </row>
    <row r="1222" spans="1:9" x14ac:dyDescent="0.2">
      <c r="A1222" s="127"/>
      <c r="B1222" s="127"/>
      <c r="C1222" s="128"/>
      <c r="D1222" s="128"/>
      <c r="E1222" s="129"/>
      <c r="F1222" s="130"/>
      <c r="G1222" s="126"/>
      <c r="H1222" s="104"/>
      <c r="I1222" s="104"/>
    </row>
    <row r="1223" spans="1:9" x14ac:dyDescent="0.2">
      <c r="A1223" s="127"/>
      <c r="B1223" s="127"/>
      <c r="C1223" s="128"/>
      <c r="D1223" s="128"/>
      <c r="E1223" s="129"/>
      <c r="F1223" s="130"/>
      <c r="G1223" s="126"/>
      <c r="H1223" s="104"/>
      <c r="I1223" s="104"/>
    </row>
    <row r="1224" spans="1:9" x14ac:dyDescent="0.2">
      <c r="A1224" s="127"/>
      <c r="B1224" s="127"/>
      <c r="C1224" s="128"/>
      <c r="D1224" s="128"/>
      <c r="E1224" s="129"/>
      <c r="F1224" s="130"/>
      <c r="G1224" s="126"/>
      <c r="H1224" s="104"/>
      <c r="I1224" s="104"/>
    </row>
    <row r="1225" spans="1:9" x14ac:dyDescent="0.2">
      <c r="A1225" s="127"/>
      <c r="B1225" s="127"/>
      <c r="C1225" s="128"/>
      <c r="D1225" s="128"/>
      <c r="E1225" s="129"/>
      <c r="F1225" s="130"/>
      <c r="G1225" s="126"/>
      <c r="H1225" s="104"/>
      <c r="I1225" s="104"/>
    </row>
    <row r="1226" spans="1:9" x14ac:dyDescent="0.2">
      <c r="A1226" s="127"/>
      <c r="B1226" s="127"/>
      <c r="C1226" s="128"/>
      <c r="D1226" s="128"/>
      <c r="E1226" s="129"/>
      <c r="F1226" s="130"/>
      <c r="G1226" s="126"/>
      <c r="H1226" s="104"/>
      <c r="I1226" s="104"/>
    </row>
    <row r="1227" spans="1:9" x14ac:dyDescent="0.2">
      <c r="A1227" s="127"/>
      <c r="B1227" s="127"/>
      <c r="C1227" s="128"/>
      <c r="D1227" s="128"/>
      <c r="E1227" s="129"/>
      <c r="F1227" s="130"/>
      <c r="G1227" s="126"/>
      <c r="H1227" s="104"/>
      <c r="I1227" s="104"/>
    </row>
    <row r="1228" spans="1:9" x14ac:dyDescent="0.2">
      <c r="A1228" s="127"/>
      <c r="B1228" s="127"/>
      <c r="C1228" s="128"/>
      <c r="D1228" s="128"/>
      <c r="E1228" s="129"/>
      <c r="F1228" s="130"/>
      <c r="G1228" s="126"/>
      <c r="H1228" s="104"/>
      <c r="I1228" s="104"/>
    </row>
    <row r="1229" spans="1:9" x14ac:dyDescent="0.2">
      <c r="A1229" s="127"/>
      <c r="B1229" s="127"/>
      <c r="C1229" s="128"/>
      <c r="D1229" s="128"/>
      <c r="E1229" s="129"/>
      <c r="F1229" s="130"/>
      <c r="G1229" s="126"/>
      <c r="H1229" s="104"/>
      <c r="I1229" s="104"/>
    </row>
    <row r="1230" spans="1:9" x14ac:dyDescent="0.2">
      <c r="A1230" s="127"/>
      <c r="B1230" s="127"/>
      <c r="C1230" s="128"/>
      <c r="D1230" s="128"/>
      <c r="E1230" s="129"/>
      <c r="F1230" s="130"/>
      <c r="G1230" s="126"/>
      <c r="H1230" s="104"/>
      <c r="I1230" s="104"/>
    </row>
    <row r="1231" spans="1:9" x14ac:dyDescent="0.2">
      <c r="A1231" s="127"/>
      <c r="B1231" s="127"/>
      <c r="C1231" s="128"/>
      <c r="D1231" s="128"/>
      <c r="E1231" s="129"/>
      <c r="F1231" s="130"/>
      <c r="G1231" s="126"/>
      <c r="H1231" s="104"/>
      <c r="I1231" s="104"/>
    </row>
    <row r="1232" spans="1:9" x14ac:dyDescent="0.2">
      <c r="A1232" s="127"/>
      <c r="B1232" s="127"/>
      <c r="C1232" s="128"/>
      <c r="D1232" s="128"/>
      <c r="E1232" s="129"/>
      <c r="F1232" s="130"/>
      <c r="G1232" s="126"/>
      <c r="H1232" s="104"/>
      <c r="I1232" s="104"/>
    </row>
    <row r="1233" spans="1:9" x14ac:dyDescent="0.2">
      <c r="A1233" s="127"/>
      <c r="B1233" s="127"/>
      <c r="C1233" s="128"/>
      <c r="D1233" s="128"/>
      <c r="E1233" s="129"/>
      <c r="F1233" s="130"/>
      <c r="G1233" s="126"/>
      <c r="H1233" s="104"/>
      <c r="I1233" s="104"/>
    </row>
    <row r="1234" spans="1:9" x14ac:dyDescent="0.2">
      <c r="A1234" s="127"/>
      <c r="B1234" s="127"/>
      <c r="C1234" s="128"/>
      <c r="D1234" s="128"/>
      <c r="E1234" s="129"/>
      <c r="F1234" s="130"/>
      <c r="G1234" s="126"/>
      <c r="H1234" s="104"/>
      <c r="I1234" s="104"/>
    </row>
    <row r="1235" spans="1:9" x14ac:dyDescent="0.2">
      <c r="A1235" s="127"/>
      <c r="B1235" s="127"/>
      <c r="C1235" s="128"/>
      <c r="D1235" s="128"/>
      <c r="E1235" s="129"/>
      <c r="F1235" s="130"/>
      <c r="G1235" s="126"/>
      <c r="H1235" s="104"/>
      <c r="I1235" s="104"/>
    </row>
    <row r="1236" spans="1:9" x14ac:dyDescent="0.2">
      <c r="A1236" s="127"/>
      <c r="B1236" s="127"/>
      <c r="C1236" s="128"/>
      <c r="D1236" s="128"/>
      <c r="E1236" s="129"/>
      <c r="F1236" s="130"/>
      <c r="G1236" s="126"/>
      <c r="H1236" s="104"/>
      <c r="I1236" s="104"/>
    </row>
    <row r="1237" spans="1:9" x14ac:dyDescent="0.2">
      <c r="A1237" s="127"/>
      <c r="B1237" s="127"/>
      <c r="C1237" s="128"/>
      <c r="D1237" s="128"/>
      <c r="E1237" s="129"/>
      <c r="F1237" s="130"/>
      <c r="G1237" s="126"/>
      <c r="H1237" s="104"/>
      <c r="I1237" s="104"/>
    </row>
    <row r="1238" spans="1:9" x14ac:dyDescent="0.2">
      <c r="A1238" s="127"/>
      <c r="B1238" s="127"/>
      <c r="C1238" s="128"/>
      <c r="D1238" s="128"/>
      <c r="E1238" s="129"/>
      <c r="F1238" s="130"/>
      <c r="G1238" s="126"/>
      <c r="H1238" s="104"/>
      <c r="I1238" s="104"/>
    </row>
    <row r="1239" spans="1:9" x14ac:dyDescent="0.2">
      <c r="A1239" s="127"/>
      <c r="B1239" s="127"/>
      <c r="C1239" s="128"/>
      <c r="D1239" s="128"/>
      <c r="E1239" s="129"/>
      <c r="F1239" s="130"/>
      <c r="G1239" s="126"/>
      <c r="H1239" s="104"/>
      <c r="I1239" s="104"/>
    </row>
    <row r="1240" spans="1:9" x14ac:dyDescent="0.2">
      <c r="A1240" s="127"/>
      <c r="B1240" s="127"/>
      <c r="C1240" s="128"/>
      <c r="D1240" s="128"/>
      <c r="E1240" s="129"/>
      <c r="F1240" s="130"/>
      <c r="G1240" s="126"/>
      <c r="H1240" s="104"/>
      <c r="I1240" s="104"/>
    </row>
    <row r="1241" spans="1:9" x14ac:dyDescent="0.2">
      <c r="A1241" s="127"/>
      <c r="B1241" s="127"/>
      <c r="C1241" s="128"/>
      <c r="D1241" s="128"/>
      <c r="E1241" s="129"/>
      <c r="F1241" s="130"/>
      <c r="G1241" s="126"/>
      <c r="H1241" s="104"/>
      <c r="I1241" s="104"/>
    </row>
    <row r="1242" spans="1:9" x14ac:dyDescent="0.2">
      <c r="A1242" s="127"/>
      <c r="B1242" s="127"/>
      <c r="C1242" s="128"/>
      <c r="D1242" s="128"/>
      <c r="E1242" s="129"/>
      <c r="F1242" s="130"/>
      <c r="G1242" s="126"/>
      <c r="H1242" s="104"/>
      <c r="I1242" s="104"/>
    </row>
    <row r="1243" spans="1:9" x14ac:dyDescent="0.2">
      <c r="A1243" s="127"/>
      <c r="B1243" s="127"/>
      <c r="C1243" s="128"/>
      <c r="D1243" s="128"/>
      <c r="E1243" s="129"/>
      <c r="F1243" s="130"/>
      <c r="G1243" s="126"/>
      <c r="H1243" s="104"/>
      <c r="I1243" s="104"/>
    </row>
    <row r="1244" spans="1:9" x14ac:dyDescent="0.2">
      <c r="A1244" s="127"/>
      <c r="B1244" s="127"/>
      <c r="C1244" s="128"/>
      <c r="D1244" s="128"/>
      <c r="E1244" s="129"/>
      <c r="F1244" s="130"/>
      <c r="G1244" s="126"/>
      <c r="H1244" s="104"/>
      <c r="I1244" s="104"/>
    </row>
    <row r="1245" spans="1:9" x14ac:dyDescent="0.2">
      <c r="A1245" s="127"/>
      <c r="B1245" s="127"/>
      <c r="C1245" s="128"/>
      <c r="D1245" s="128"/>
      <c r="E1245" s="129"/>
      <c r="F1245" s="130"/>
      <c r="G1245" s="126"/>
      <c r="H1245" s="104"/>
      <c r="I1245" s="104"/>
    </row>
    <row r="1246" spans="1:9" x14ac:dyDescent="0.2">
      <c r="A1246" s="127"/>
      <c r="B1246" s="127"/>
      <c r="C1246" s="128"/>
      <c r="D1246" s="128"/>
      <c r="E1246" s="129"/>
      <c r="F1246" s="130"/>
      <c r="G1246" s="126"/>
      <c r="H1246" s="104"/>
      <c r="I1246" s="104"/>
    </row>
    <row r="1247" spans="1:9" x14ac:dyDescent="0.2">
      <c r="A1247" s="127"/>
      <c r="B1247" s="127"/>
      <c r="C1247" s="128"/>
      <c r="D1247" s="128"/>
      <c r="E1247" s="129"/>
      <c r="F1247" s="130"/>
      <c r="G1247" s="126"/>
      <c r="H1247" s="104"/>
      <c r="I1247" s="104"/>
    </row>
    <row r="1248" spans="1:9" x14ac:dyDescent="0.2">
      <c r="A1248" s="127"/>
      <c r="B1248" s="127"/>
      <c r="C1248" s="128"/>
      <c r="D1248" s="128"/>
      <c r="E1248" s="129"/>
      <c r="F1248" s="130"/>
      <c r="G1248" s="126"/>
      <c r="H1248" s="104"/>
      <c r="I1248" s="104"/>
    </row>
    <row r="1249" spans="1:9" x14ac:dyDescent="0.2">
      <c r="A1249" s="127"/>
      <c r="B1249" s="127"/>
      <c r="C1249" s="128"/>
      <c r="D1249" s="128"/>
      <c r="E1249" s="129"/>
      <c r="F1249" s="130"/>
      <c r="G1249" s="126"/>
      <c r="H1249" s="104"/>
      <c r="I1249" s="104"/>
    </row>
    <row r="1250" spans="1:9" x14ac:dyDescent="0.2">
      <c r="A1250" s="127"/>
      <c r="B1250" s="127"/>
      <c r="C1250" s="128"/>
      <c r="D1250" s="128"/>
      <c r="E1250" s="129"/>
      <c r="F1250" s="130"/>
      <c r="G1250" s="126"/>
      <c r="H1250" s="104"/>
      <c r="I1250" s="104"/>
    </row>
    <row r="1251" spans="1:9" x14ac:dyDescent="0.2">
      <c r="A1251" s="127"/>
      <c r="B1251" s="127"/>
      <c r="C1251" s="128"/>
      <c r="D1251" s="128"/>
      <c r="E1251" s="129"/>
      <c r="F1251" s="130"/>
      <c r="G1251" s="126"/>
      <c r="H1251" s="104"/>
      <c r="I1251" s="104"/>
    </row>
    <row r="1252" spans="1:9" x14ac:dyDescent="0.2">
      <c r="A1252" s="127"/>
      <c r="B1252" s="127"/>
      <c r="C1252" s="128"/>
      <c r="D1252" s="128"/>
      <c r="E1252" s="129"/>
      <c r="F1252" s="130"/>
      <c r="G1252" s="126"/>
      <c r="H1252" s="104"/>
      <c r="I1252" s="104"/>
    </row>
    <row r="1253" spans="1:9" x14ac:dyDescent="0.2">
      <c r="A1253" s="127"/>
      <c r="B1253" s="127"/>
      <c r="C1253" s="128"/>
      <c r="D1253" s="128"/>
      <c r="E1253" s="129"/>
      <c r="F1253" s="130"/>
      <c r="G1253" s="126"/>
      <c r="H1253" s="104"/>
      <c r="I1253" s="104"/>
    </row>
    <row r="1254" spans="1:9" x14ac:dyDescent="0.2">
      <c r="A1254" s="127"/>
      <c r="B1254" s="127"/>
      <c r="C1254" s="128"/>
      <c r="D1254" s="128"/>
      <c r="E1254" s="129"/>
      <c r="F1254" s="130"/>
      <c r="G1254" s="126"/>
      <c r="H1254" s="104"/>
      <c r="I1254" s="104"/>
    </row>
    <row r="1255" spans="1:9" x14ac:dyDescent="0.2">
      <c r="A1255" s="127"/>
      <c r="B1255" s="127"/>
      <c r="C1255" s="128"/>
      <c r="D1255" s="128"/>
      <c r="E1255" s="129"/>
      <c r="F1255" s="130"/>
      <c r="G1255" s="126"/>
      <c r="H1255" s="104"/>
      <c r="I1255" s="104"/>
    </row>
    <row r="1256" spans="1:9" x14ac:dyDescent="0.2">
      <c r="A1256" s="127"/>
      <c r="B1256" s="127"/>
      <c r="C1256" s="128"/>
      <c r="D1256" s="128"/>
      <c r="E1256" s="129"/>
      <c r="F1256" s="130"/>
      <c r="G1256" s="126"/>
      <c r="H1256" s="104"/>
      <c r="I1256" s="104"/>
    </row>
    <row r="1257" spans="1:9" x14ac:dyDescent="0.2">
      <c r="A1257" s="127"/>
      <c r="B1257" s="127"/>
      <c r="C1257" s="128"/>
      <c r="D1257" s="128"/>
      <c r="E1257" s="129"/>
      <c r="F1257" s="130"/>
      <c r="G1257" s="126"/>
      <c r="H1257" s="104"/>
      <c r="I1257" s="104"/>
    </row>
    <row r="1258" spans="1:9" x14ac:dyDescent="0.2">
      <c r="A1258" s="127"/>
      <c r="B1258" s="127"/>
      <c r="C1258" s="128"/>
      <c r="D1258" s="128"/>
      <c r="E1258" s="129"/>
      <c r="F1258" s="130"/>
      <c r="G1258" s="126"/>
      <c r="H1258" s="104"/>
      <c r="I1258" s="104"/>
    </row>
    <row r="1259" spans="1:9" x14ac:dyDescent="0.2">
      <c r="A1259" s="127"/>
      <c r="B1259" s="127"/>
      <c r="C1259" s="128"/>
      <c r="D1259" s="128"/>
      <c r="E1259" s="129"/>
      <c r="F1259" s="130"/>
      <c r="G1259" s="126"/>
      <c r="H1259" s="104"/>
      <c r="I1259" s="104"/>
    </row>
    <row r="1260" spans="1:9" x14ac:dyDescent="0.2">
      <c r="A1260" s="127"/>
      <c r="B1260" s="127"/>
      <c r="C1260" s="128"/>
      <c r="D1260" s="128"/>
      <c r="E1260" s="129"/>
      <c r="F1260" s="130"/>
      <c r="G1260" s="126"/>
      <c r="H1260" s="104"/>
      <c r="I1260" s="104"/>
    </row>
    <row r="1261" spans="1:9" x14ac:dyDescent="0.2">
      <c r="A1261" s="127"/>
      <c r="B1261" s="127"/>
      <c r="C1261" s="128"/>
      <c r="D1261" s="128"/>
      <c r="E1261" s="129"/>
      <c r="F1261" s="130"/>
      <c r="G1261" s="126"/>
      <c r="H1261" s="104"/>
      <c r="I1261" s="104"/>
    </row>
    <row r="1262" spans="1:9" x14ac:dyDescent="0.2">
      <c r="A1262" s="127"/>
      <c r="B1262" s="127"/>
      <c r="C1262" s="128"/>
      <c r="D1262" s="128"/>
      <c r="E1262" s="129"/>
      <c r="F1262" s="130"/>
      <c r="G1262" s="126"/>
      <c r="H1262" s="104"/>
      <c r="I1262" s="104"/>
    </row>
    <row r="1263" spans="1:9" x14ac:dyDescent="0.2">
      <c r="A1263" s="127"/>
      <c r="B1263" s="127"/>
      <c r="C1263" s="128"/>
      <c r="D1263" s="128"/>
      <c r="E1263" s="129"/>
      <c r="F1263" s="130"/>
      <c r="G1263" s="126"/>
      <c r="H1263" s="104"/>
      <c r="I1263" s="104"/>
    </row>
    <row r="1264" spans="1:9" x14ac:dyDescent="0.2">
      <c r="A1264" s="127"/>
      <c r="B1264" s="127"/>
      <c r="C1264" s="128"/>
      <c r="D1264" s="128"/>
      <c r="E1264" s="129"/>
      <c r="F1264" s="130"/>
      <c r="G1264" s="126"/>
      <c r="H1264" s="104"/>
      <c r="I1264" s="104"/>
    </row>
    <row r="1265" spans="1:9" x14ac:dyDescent="0.2">
      <c r="A1265" s="127"/>
      <c r="B1265" s="127"/>
      <c r="C1265" s="128"/>
      <c r="D1265" s="128"/>
      <c r="E1265" s="129"/>
      <c r="F1265" s="130"/>
      <c r="G1265" s="126"/>
      <c r="H1265" s="104"/>
      <c r="I1265" s="104"/>
    </row>
    <row r="1266" spans="1:9" x14ac:dyDescent="0.2">
      <c r="A1266" s="127"/>
      <c r="B1266" s="127"/>
      <c r="C1266" s="128"/>
      <c r="D1266" s="128"/>
      <c r="E1266" s="129"/>
      <c r="F1266" s="130"/>
      <c r="G1266" s="126"/>
      <c r="H1266" s="104"/>
      <c r="I1266" s="104"/>
    </row>
    <row r="1267" spans="1:9" x14ac:dyDescent="0.2">
      <c r="A1267" s="127"/>
      <c r="B1267" s="127"/>
      <c r="C1267" s="128"/>
      <c r="D1267" s="128"/>
      <c r="E1267" s="129"/>
      <c r="F1267" s="130"/>
      <c r="G1267" s="126"/>
      <c r="H1267" s="104"/>
      <c r="I1267" s="104"/>
    </row>
    <row r="1268" spans="1:9" x14ac:dyDescent="0.2">
      <c r="A1268" s="127"/>
      <c r="B1268" s="127"/>
      <c r="C1268" s="128"/>
      <c r="D1268" s="128"/>
      <c r="E1268" s="129"/>
      <c r="F1268" s="130"/>
      <c r="G1268" s="126"/>
      <c r="H1268" s="104"/>
      <c r="I1268" s="104"/>
    </row>
    <row r="1269" spans="1:9" x14ac:dyDescent="0.2">
      <c r="A1269" s="127"/>
      <c r="B1269" s="127"/>
      <c r="C1269" s="128"/>
      <c r="D1269" s="128"/>
      <c r="E1269" s="129"/>
      <c r="F1269" s="130"/>
      <c r="G1269" s="126"/>
      <c r="H1269" s="104"/>
      <c r="I1269" s="104"/>
    </row>
    <row r="1270" spans="1:9" x14ac:dyDescent="0.2">
      <c r="A1270" s="127"/>
      <c r="B1270" s="127"/>
      <c r="C1270" s="128"/>
      <c r="D1270" s="128"/>
      <c r="E1270" s="129"/>
      <c r="F1270" s="130"/>
      <c r="G1270" s="126"/>
      <c r="H1270" s="104"/>
      <c r="I1270" s="104"/>
    </row>
    <row r="1271" spans="1:9" x14ac:dyDescent="0.2">
      <c r="A1271" s="127"/>
      <c r="B1271" s="127"/>
      <c r="C1271" s="128"/>
      <c r="D1271" s="128"/>
      <c r="E1271" s="129"/>
      <c r="F1271" s="130"/>
      <c r="G1271" s="126"/>
      <c r="H1271" s="104"/>
      <c r="I1271" s="104"/>
    </row>
    <row r="1272" spans="1:9" x14ac:dyDescent="0.2">
      <c r="A1272" s="127"/>
      <c r="B1272" s="127"/>
      <c r="C1272" s="128"/>
      <c r="D1272" s="128"/>
      <c r="E1272" s="129"/>
      <c r="F1272" s="130"/>
      <c r="G1272" s="126"/>
      <c r="H1272" s="104"/>
      <c r="I1272" s="104"/>
    </row>
    <row r="1273" spans="1:9" x14ac:dyDescent="0.2">
      <c r="A1273" s="127"/>
      <c r="B1273" s="127"/>
      <c r="C1273" s="128"/>
      <c r="D1273" s="128"/>
      <c r="E1273" s="129"/>
      <c r="F1273" s="130"/>
      <c r="G1273" s="126"/>
      <c r="H1273" s="104"/>
      <c r="I1273" s="104"/>
    </row>
    <row r="1274" spans="1:9" x14ac:dyDescent="0.2">
      <c r="A1274" s="127"/>
      <c r="B1274" s="127"/>
      <c r="C1274" s="128"/>
      <c r="D1274" s="128"/>
      <c r="E1274" s="129"/>
      <c r="F1274" s="130"/>
      <c r="G1274" s="126"/>
      <c r="H1274" s="104"/>
      <c r="I1274" s="104"/>
    </row>
    <row r="1275" spans="1:9" x14ac:dyDescent="0.2">
      <c r="A1275" s="127"/>
      <c r="B1275" s="127"/>
      <c r="C1275" s="128"/>
      <c r="D1275" s="128"/>
      <c r="E1275" s="129"/>
      <c r="F1275" s="130"/>
      <c r="G1275" s="126"/>
      <c r="H1275" s="104"/>
      <c r="I1275" s="104"/>
    </row>
    <row r="1276" spans="1:9" x14ac:dyDescent="0.2">
      <c r="A1276" s="127"/>
      <c r="B1276" s="127"/>
      <c r="C1276" s="128"/>
      <c r="D1276" s="128"/>
      <c r="E1276" s="129"/>
      <c r="F1276" s="130"/>
      <c r="G1276" s="126"/>
      <c r="H1276" s="104"/>
      <c r="I1276" s="104"/>
    </row>
    <row r="1277" spans="1:9" x14ac:dyDescent="0.2">
      <c r="A1277" s="127"/>
      <c r="B1277" s="127"/>
      <c r="C1277" s="128"/>
      <c r="D1277" s="128"/>
      <c r="E1277" s="129"/>
      <c r="F1277" s="130"/>
      <c r="G1277" s="126"/>
      <c r="H1277" s="104"/>
      <c r="I1277" s="104"/>
    </row>
    <row r="1278" spans="1:9" x14ac:dyDescent="0.2">
      <c r="A1278" s="127"/>
      <c r="B1278" s="127"/>
      <c r="C1278" s="128"/>
      <c r="D1278" s="128"/>
      <c r="E1278" s="129"/>
      <c r="F1278" s="130"/>
      <c r="G1278" s="126"/>
      <c r="H1278" s="104"/>
      <c r="I1278" s="104"/>
    </row>
    <row r="1279" spans="1:9" x14ac:dyDescent="0.2">
      <c r="A1279" s="127"/>
      <c r="B1279" s="127"/>
      <c r="C1279" s="128"/>
      <c r="D1279" s="128"/>
      <c r="E1279" s="129"/>
      <c r="F1279" s="130"/>
      <c r="G1279" s="126"/>
      <c r="H1279" s="104"/>
      <c r="I1279" s="104"/>
    </row>
    <row r="1280" spans="1:9" x14ac:dyDescent="0.2">
      <c r="A1280" s="127"/>
      <c r="B1280" s="127"/>
      <c r="C1280" s="128"/>
      <c r="D1280" s="128"/>
      <c r="E1280" s="129"/>
      <c r="F1280" s="130"/>
      <c r="G1280" s="126"/>
      <c r="H1280" s="104"/>
      <c r="I1280" s="104"/>
    </row>
    <row r="1281" spans="1:9" x14ac:dyDescent="0.2">
      <c r="A1281" s="127"/>
      <c r="B1281" s="127"/>
      <c r="C1281" s="128"/>
      <c r="D1281" s="128"/>
      <c r="E1281" s="129"/>
      <c r="F1281" s="130"/>
      <c r="G1281" s="126"/>
      <c r="H1281" s="104"/>
      <c r="I1281" s="104"/>
    </row>
    <row r="1282" spans="1:9" x14ac:dyDescent="0.2">
      <c r="A1282" s="127"/>
      <c r="B1282" s="127"/>
      <c r="C1282" s="128"/>
      <c r="D1282" s="128"/>
      <c r="E1282" s="129"/>
      <c r="F1282" s="130"/>
      <c r="G1282" s="126"/>
      <c r="H1282" s="104"/>
      <c r="I1282" s="104"/>
    </row>
    <row r="1283" spans="1:9" x14ac:dyDescent="0.2">
      <c r="A1283" s="127"/>
      <c r="B1283" s="127"/>
      <c r="C1283" s="128"/>
      <c r="D1283" s="128"/>
      <c r="E1283" s="129"/>
      <c r="F1283" s="130"/>
      <c r="G1283" s="126"/>
      <c r="H1283" s="104"/>
      <c r="I1283" s="104"/>
    </row>
    <row r="1284" spans="1:9" x14ac:dyDescent="0.2">
      <c r="A1284" s="127"/>
      <c r="B1284" s="127"/>
      <c r="C1284" s="128"/>
      <c r="D1284" s="128"/>
      <c r="E1284" s="129"/>
      <c r="F1284" s="130"/>
      <c r="G1284" s="126"/>
      <c r="H1284" s="104"/>
      <c r="I1284" s="104"/>
    </row>
    <row r="1285" spans="1:9" x14ac:dyDescent="0.2">
      <c r="A1285" s="127"/>
      <c r="B1285" s="127"/>
      <c r="C1285" s="128"/>
      <c r="D1285" s="128"/>
      <c r="E1285" s="129"/>
      <c r="F1285" s="130"/>
      <c r="G1285" s="126"/>
      <c r="H1285" s="104"/>
      <c r="I1285" s="104"/>
    </row>
    <row r="1286" spans="1:9" x14ac:dyDescent="0.2">
      <c r="A1286" s="127"/>
      <c r="B1286" s="127"/>
      <c r="C1286" s="128"/>
      <c r="D1286" s="128"/>
      <c r="E1286" s="129"/>
      <c r="F1286" s="130"/>
      <c r="G1286" s="126"/>
      <c r="H1286" s="104"/>
      <c r="I1286" s="104"/>
    </row>
    <row r="1287" spans="1:9" x14ac:dyDescent="0.2">
      <c r="A1287" s="127"/>
      <c r="B1287" s="127"/>
      <c r="C1287" s="128"/>
      <c r="D1287" s="128"/>
      <c r="E1287" s="129"/>
      <c r="F1287" s="130"/>
      <c r="G1287" s="126"/>
      <c r="H1287" s="104"/>
      <c r="I1287" s="104"/>
    </row>
    <row r="1288" spans="1:9" x14ac:dyDescent="0.2">
      <c r="A1288" s="127"/>
      <c r="B1288" s="127"/>
      <c r="C1288" s="128"/>
      <c r="D1288" s="128"/>
      <c r="E1288" s="129"/>
      <c r="F1288" s="130"/>
      <c r="G1288" s="126"/>
      <c r="H1288" s="104"/>
      <c r="I1288" s="104"/>
    </row>
    <row r="1289" spans="1:9" x14ac:dyDescent="0.2">
      <c r="A1289" s="127"/>
      <c r="B1289" s="127"/>
      <c r="C1289" s="128"/>
      <c r="D1289" s="128"/>
      <c r="E1289" s="129"/>
      <c r="F1289" s="130"/>
      <c r="G1289" s="126"/>
      <c r="H1289" s="104"/>
      <c r="I1289" s="104"/>
    </row>
    <row r="1290" spans="1:9" x14ac:dyDescent="0.2">
      <c r="A1290" s="127"/>
      <c r="B1290" s="127"/>
      <c r="C1290" s="128"/>
      <c r="D1290" s="128"/>
      <c r="E1290" s="129"/>
      <c r="F1290" s="130"/>
      <c r="G1290" s="126"/>
      <c r="H1290" s="104"/>
      <c r="I1290" s="104"/>
    </row>
    <row r="1291" spans="1:9" x14ac:dyDescent="0.2">
      <c r="A1291" s="127"/>
      <c r="B1291" s="127"/>
      <c r="C1291" s="128"/>
      <c r="D1291" s="128"/>
      <c r="E1291" s="129"/>
      <c r="F1291" s="130"/>
      <c r="G1291" s="126"/>
      <c r="H1291" s="104"/>
      <c r="I1291" s="104"/>
    </row>
    <row r="1292" spans="1:9" x14ac:dyDescent="0.2">
      <c r="A1292" s="127"/>
      <c r="B1292" s="127"/>
      <c r="C1292" s="128"/>
      <c r="D1292" s="128"/>
      <c r="E1292" s="129"/>
      <c r="F1292" s="130"/>
      <c r="G1292" s="126"/>
      <c r="H1292" s="104"/>
      <c r="I1292" s="104"/>
    </row>
    <row r="1293" spans="1:9" x14ac:dyDescent="0.2">
      <c r="A1293" s="127"/>
      <c r="B1293" s="127"/>
      <c r="C1293" s="128"/>
      <c r="D1293" s="128"/>
      <c r="E1293" s="129"/>
      <c r="F1293" s="130"/>
      <c r="G1293" s="126"/>
      <c r="H1293" s="104"/>
      <c r="I1293" s="104"/>
    </row>
    <row r="1294" spans="1:9" x14ac:dyDescent="0.2">
      <c r="A1294" s="127"/>
      <c r="B1294" s="127"/>
      <c r="C1294" s="128"/>
      <c r="D1294" s="128"/>
      <c r="E1294" s="129"/>
      <c r="F1294" s="130"/>
      <c r="G1294" s="126"/>
      <c r="H1294" s="104"/>
      <c r="I1294" s="104"/>
    </row>
    <row r="1295" spans="1:9" x14ac:dyDescent="0.2">
      <c r="A1295" s="127"/>
      <c r="B1295" s="127"/>
      <c r="C1295" s="128"/>
      <c r="D1295" s="128"/>
      <c r="E1295" s="129"/>
      <c r="F1295" s="130"/>
      <c r="G1295" s="126"/>
      <c r="H1295" s="104"/>
      <c r="I1295" s="104"/>
    </row>
    <row r="1296" spans="1:9" x14ac:dyDescent="0.2">
      <c r="A1296" s="127"/>
      <c r="B1296" s="127"/>
      <c r="C1296" s="128"/>
      <c r="D1296" s="128"/>
      <c r="E1296" s="129"/>
      <c r="F1296" s="130"/>
      <c r="G1296" s="126"/>
      <c r="H1296" s="104"/>
      <c r="I1296" s="104"/>
    </row>
    <row r="1297" spans="1:9" x14ac:dyDescent="0.2">
      <c r="A1297" s="127"/>
      <c r="B1297" s="127"/>
      <c r="C1297" s="128"/>
      <c r="D1297" s="128"/>
      <c r="E1297" s="129"/>
      <c r="F1297" s="130"/>
      <c r="G1297" s="126"/>
      <c r="H1297" s="104"/>
      <c r="I1297" s="104"/>
    </row>
    <row r="1298" spans="1:9" x14ac:dyDescent="0.2">
      <c r="A1298" s="127"/>
      <c r="B1298" s="127"/>
      <c r="C1298" s="128"/>
      <c r="D1298" s="128"/>
      <c r="E1298" s="129"/>
      <c r="F1298" s="130"/>
      <c r="G1298" s="126"/>
      <c r="H1298" s="104"/>
      <c r="I1298" s="104"/>
    </row>
    <row r="1299" spans="1:9" x14ac:dyDescent="0.2">
      <c r="A1299" s="127"/>
      <c r="B1299" s="127"/>
      <c r="C1299" s="128"/>
      <c r="D1299" s="128"/>
      <c r="E1299" s="129"/>
      <c r="F1299" s="130"/>
      <c r="G1299" s="126"/>
      <c r="H1299" s="104"/>
      <c r="I1299" s="104"/>
    </row>
    <row r="1300" spans="1:9" x14ac:dyDescent="0.2">
      <c r="A1300" s="127"/>
      <c r="B1300" s="127"/>
      <c r="C1300" s="128"/>
      <c r="D1300" s="128"/>
      <c r="E1300" s="129"/>
      <c r="F1300" s="130"/>
      <c r="G1300" s="126"/>
      <c r="H1300" s="104"/>
      <c r="I1300" s="104"/>
    </row>
    <row r="1301" spans="1:9" x14ac:dyDescent="0.2">
      <c r="A1301" s="127"/>
      <c r="B1301" s="127"/>
      <c r="C1301" s="128"/>
      <c r="D1301" s="128"/>
      <c r="E1301" s="129"/>
      <c r="F1301" s="130"/>
      <c r="G1301" s="126"/>
      <c r="H1301" s="104"/>
      <c r="I1301" s="104"/>
    </row>
    <row r="1302" spans="1:9" x14ac:dyDescent="0.2">
      <c r="A1302" s="127"/>
      <c r="B1302" s="127"/>
      <c r="C1302" s="128"/>
      <c r="D1302" s="128"/>
      <c r="E1302" s="129"/>
      <c r="F1302" s="130"/>
      <c r="G1302" s="126"/>
      <c r="H1302" s="104"/>
      <c r="I1302" s="104"/>
    </row>
    <row r="1303" spans="1:9" x14ac:dyDescent="0.2">
      <c r="A1303" s="127"/>
      <c r="B1303" s="127"/>
      <c r="C1303" s="128"/>
      <c r="D1303" s="128"/>
      <c r="E1303" s="129"/>
      <c r="F1303" s="130"/>
      <c r="G1303" s="126"/>
      <c r="H1303" s="104"/>
      <c r="I1303" s="104"/>
    </row>
    <row r="1304" spans="1:9" x14ac:dyDescent="0.2">
      <c r="A1304" s="127"/>
      <c r="B1304" s="127"/>
      <c r="C1304" s="128"/>
      <c r="D1304" s="128"/>
      <c r="E1304" s="129"/>
      <c r="F1304" s="130"/>
      <c r="G1304" s="126"/>
      <c r="H1304" s="104"/>
      <c r="I1304" s="104"/>
    </row>
    <row r="1305" spans="1:9" x14ac:dyDescent="0.2">
      <c r="A1305" s="127"/>
      <c r="B1305" s="127"/>
      <c r="C1305" s="128"/>
      <c r="D1305" s="128"/>
      <c r="E1305" s="129"/>
      <c r="F1305" s="130"/>
      <c r="G1305" s="126"/>
      <c r="H1305" s="104"/>
      <c r="I1305" s="104"/>
    </row>
    <row r="1306" spans="1:9" x14ac:dyDescent="0.2">
      <c r="A1306" s="127"/>
      <c r="B1306" s="127"/>
      <c r="C1306" s="128"/>
      <c r="D1306" s="128"/>
      <c r="E1306" s="129"/>
      <c r="F1306" s="130"/>
      <c r="G1306" s="126"/>
      <c r="H1306" s="104"/>
      <c r="I1306" s="104"/>
    </row>
    <row r="1307" spans="1:9" x14ac:dyDescent="0.2">
      <c r="A1307" s="127"/>
      <c r="B1307" s="127"/>
      <c r="C1307" s="128"/>
      <c r="D1307" s="128"/>
      <c r="E1307" s="129"/>
      <c r="F1307" s="130"/>
      <c r="G1307" s="126"/>
      <c r="H1307" s="104"/>
      <c r="I1307" s="104"/>
    </row>
    <row r="1308" spans="1:9" x14ac:dyDescent="0.2">
      <c r="A1308" s="127"/>
      <c r="B1308" s="127"/>
      <c r="C1308" s="128"/>
      <c r="D1308" s="128"/>
      <c r="E1308" s="129"/>
      <c r="F1308" s="130"/>
      <c r="G1308" s="126"/>
      <c r="H1308" s="104"/>
      <c r="I1308" s="104"/>
    </row>
    <row r="1309" spans="1:9" x14ac:dyDescent="0.2">
      <c r="A1309" s="127"/>
      <c r="B1309" s="127"/>
      <c r="C1309" s="128"/>
      <c r="D1309" s="128"/>
      <c r="E1309" s="129"/>
      <c r="F1309" s="130"/>
      <c r="G1309" s="126"/>
      <c r="H1309" s="104"/>
      <c r="I1309" s="104"/>
    </row>
    <row r="1310" spans="1:9" x14ac:dyDescent="0.2">
      <c r="A1310" s="127"/>
      <c r="B1310" s="127"/>
      <c r="C1310" s="128"/>
      <c r="D1310" s="128"/>
      <c r="E1310" s="129"/>
      <c r="F1310" s="130"/>
      <c r="G1310" s="126"/>
      <c r="H1310" s="104"/>
      <c r="I1310" s="104"/>
    </row>
    <row r="1311" spans="1:9" x14ac:dyDescent="0.2">
      <c r="A1311" s="127"/>
      <c r="B1311" s="127"/>
      <c r="C1311" s="128"/>
      <c r="D1311" s="128"/>
      <c r="E1311" s="129"/>
      <c r="F1311" s="130"/>
      <c r="G1311" s="126"/>
      <c r="H1311" s="104"/>
      <c r="I1311" s="104"/>
    </row>
    <row r="1312" spans="1:9" x14ac:dyDescent="0.2">
      <c r="A1312" s="127"/>
      <c r="B1312" s="127"/>
      <c r="C1312" s="128"/>
      <c r="D1312" s="128"/>
      <c r="E1312" s="129"/>
      <c r="F1312" s="130"/>
      <c r="G1312" s="126"/>
      <c r="H1312" s="104"/>
      <c r="I1312" s="104"/>
    </row>
    <row r="1313" spans="1:9" x14ac:dyDescent="0.2">
      <c r="A1313" s="127"/>
      <c r="B1313" s="127"/>
      <c r="C1313" s="128"/>
      <c r="D1313" s="128"/>
      <c r="E1313" s="129"/>
      <c r="F1313" s="130"/>
      <c r="G1313" s="126"/>
      <c r="H1313" s="104"/>
      <c r="I1313" s="104"/>
    </row>
    <row r="1314" spans="1:9" x14ac:dyDescent="0.2">
      <c r="A1314" s="127"/>
      <c r="B1314" s="127"/>
      <c r="C1314" s="128"/>
      <c r="D1314" s="128"/>
      <c r="E1314" s="129"/>
      <c r="F1314" s="130"/>
      <c r="G1314" s="126"/>
      <c r="H1314" s="104"/>
      <c r="I1314" s="104"/>
    </row>
    <row r="1315" spans="1:9" x14ac:dyDescent="0.2">
      <c r="A1315" s="127"/>
      <c r="B1315" s="127"/>
      <c r="C1315" s="128"/>
      <c r="D1315" s="128"/>
      <c r="E1315" s="129"/>
      <c r="F1315" s="130"/>
      <c r="G1315" s="126"/>
      <c r="H1315" s="104"/>
      <c r="I1315" s="104"/>
    </row>
    <row r="1316" spans="1:9" x14ac:dyDescent="0.2">
      <c r="A1316" s="127"/>
      <c r="B1316" s="127"/>
      <c r="C1316" s="128"/>
      <c r="D1316" s="128"/>
      <c r="E1316" s="129"/>
      <c r="F1316" s="130"/>
      <c r="G1316" s="126"/>
      <c r="H1316" s="104"/>
      <c r="I1316" s="104"/>
    </row>
    <row r="1317" spans="1:9" x14ac:dyDescent="0.2">
      <c r="A1317" s="127"/>
      <c r="B1317" s="127"/>
      <c r="C1317" s="128"/>
      <c r="D1317" s="128"/>
      <c r="E1317" s="129"/>
      <c r="F1317" s="130"/>
      <c r="G1317" s="126"/>
      <c r="H1317" s="104"/>
      <c r="I1317" s="104"/>
    </row>
    <row r="1318" spans="1:9" x14ac:dyDescent="0.2">
      <c r="A1318" s="127"/>
      <c r="B1318" s="127"/>
      <c r="C1318" s="128"/>
      <c r="D1318" s="128"/>
      <c r="E1318" s="129"/>
      <c r="F1318" s="130"/>
      <c r="G1318" s="126"/>
      <c r="H1318" s="104"/>
      <c r="I1318" s="104"/>
    </row>
    <row r="1319" spans="1:9" x14ac:dyDescent="0.2">
      <c r="A1319" s="127"/>
      <c r="B1319" s="127"/>
      <c r="C1319" s="128"/>
      <c r="D1319" s="128"/>
      <c r="E1319" s="129"/>
      <c r="F1319" s="130"/>
      <c r="G1319" s="126"/>
      <c r="H1319" s="104"/>
      <c r="I1319" s="104"/>
    </row>
    <row r="1320" spans="1:9" x14ac:dyDescent="0.2">
      <c r="A1320" s="127"/>
      <c r="B1320" s="127"/>
      <c r="C1320" s="128"/>
      <c r="D1320" s="128"/>
      <c r="E1320" s="129"/>
      <c r="F1320" s="130"/>
      <c r="G1320" s="126"/>
      <c r="H1320" s="104"/>
      <c r="I1320" s="104"/>
    </row>
    <row r="1321" spans="1:9" x14ac:dyDescent="0.2">
      <c r="A1321" s="127"/>
      <c r="B1321" s="127"/>
      <c r="C1321" s="128"/>
      <c r="D1321" s="128"/>
      <c r="E1321" s="129"/>
      <c r="F1321" s="130"/>
      <c r="G1321" s="126"/>
      <c r="H1321" s="104"/>
      <c r="I1321" s="104"/>
    </row>
    <row r="1322" spans="1:9" x14ac:dyDescent="0.2">
      <c r="A1322" s="127"/>
      <c r="B1322" s="127"/>
      <c r="C1322" s="128"/>
      <c r="D1322" s="128"/>
      <c r="E1322" s="129"/>
      <c r="F1322" s="130"/>
      <c r="G1322" s="126"/>
      <c r="H1322" s="104"/>
      <c r="I1322" s="104"/>
    </row>
    <row r="1323" spans="1:9" x14ac:dyDescent="0.2">
      <c r="A1323" s="127"/>
      <c r="B1323" s="127"/>
      <c r="C1323" s="128"/>
      <c r="D1323" s="128"/>
      <c r="E1323" s="129"/>
      <c r="F1323" s="130"/>
      <c r="G1323" s="126"/>
      <c r="H1323" s="104"/>
      <c r="I1323" s="104"/>
    </row>
    <row r="1324" spans="1:9" x14ac:dyDescent="0.2">
      <c r="A1324" s="127"/>
      <c r="B1324" s="127"/>
      <c r="C1324" s="128"/>
      <c r="D1324" s="128"/>
      <c r="E1324" s="129"/>
      <c r="F1324" s="130"/>
      <c r="G1324" s="126"/>
      <c r="H1324" s="104"/>
      <c r="I1324" s="104"/>
    </row>
    <row r="1325" spans="1:9" x14ac:dyDescent="0.2">
      <c r="A1325" s="127"/>
      <c r="B1325" s="127"/>
      <c r="C1325" s="128"/>
      <c r="D1325" s="128"/>
      <c r="E1325" s="129"/>
      <c r="F1325" s="130"/>
      <c r="G1325" s="126"/>
      <c r="H1325" s="104"/>
      <c r="I1325" s="104"/>
    </row>
    <row r="1326" spans="1:9" x14ac:dyDescent="0.2">
      <c r="A1326" s="127"/>
      <c r="B1326" s="127"/>
      <c r="C1326" s="128"/>
      <c r="D1326" s="128"/>
      <c r="E1326" s="129"/>
      <c r="F1326" s="130"/>
      <c r="G1326" s="126"/>
      <c r="H1326" s="104"/>
      <c r="I1326" s="104"/>
    </row>
    <row r="1327" spans="1:9" x14ac:dyDescent="0.2">
      <c r="A1327" s="127"/>
      <c r="B1327" s="127"/>
      <c r="C1327" s="128"/>
      <c r="D1327" s="128"/>
      <c r="E1327" s="129"/>
      <c r="F1327" s="130"/>
      <c r="G1327" s="126"/>
      <c r="H1327" s="104"/>
      <c r="I1327" s="104"/>
    </row>
    <row r="1328" spans="1:9" x14ac:dyDescent="0.2">
      <c r="A1328" s="127"/>
      <c r="B1328" s="127"/>
      <c r="C1328" s="128"/>
      <c r="D1328" s="128"/>
      <c r="E1328" s="129"/>
      <c r="F1328" s="130"/>
      <c r="G1328" s="126"/>
      <c r="H1328" s="104"/>
      <c r="I1328" s="104"/>
    </row>
    <row r="1329" spans="1:9" x14ac:dyDescent="0.2">
      <c r="A1329" s="127"/>
      <c r="B1329" s="127"/>
      <c r="C1329" s="128"/>
      <c r="D1329" s="128"/>
      <c r="E1329" s="129"/>
      <c r="F1329" s="130"/>
      <c r="G1329" s="126"/>
      <c r="H1329" s="104"/>
      <c r="I1329" s="104"/>
    </row>
    <row r="1330" spans="1:9" x14ac:dyDescent="0.2">
      <c r="A1330" s="127"/>
      <c r="B1330" s="127"/>
      <c r="C1330" s="128"/>
      <c r="D1330" s="128"/>
      <c r="E1330" s="129"/>
      <c r="F1330" s="130"/>
      <c r="G1330" s="126"/>
      <c r="H1330" s="104"/>
      <c r="I1330" s="104"/>
    </row>
    <row r="1331" spans="1:9" x14ac:dyDescent="0.2">
      <c r="A1331" s="127"/>
      <c r="B1331" s="127"/>
      <c r="C1331" s="128"/>
      <c r="D1331" s="128"/>
      <c r="E1331" s="129"/>
      <c r="F1331" s="130"/>
      <c r="G1331" s="126"/>
      <c r="H1331" s="104"/>
      <c r="I1331" s="104"/>
    </row>
    <row r="1332" spans="1:9" x14ac:dyDescent="0.2">
      <c r="A1332" s="127"/>
      <c r="B1332" s="127"/>
      <c r="C1332" s="128"/>
      <c r="D1332" s="128"/>
      <c r="E1332" s="129"/>
      <c r="F1332" s="130"/>
      <c r="G1332" s="126"/>
      <c r="H1332" s="104"/>
      <c r="I1332" s="104"/>
    </row>
    <row r="1333" spans="1:9" x14ac:dyDescent="0.2">
      <c r="A1333" s="127"/>
      <c r="B1333" s="127"/>
      <c r="C1333" s="128"/>
      <c r="D1333" s="128"/>
      <c r="E1333" s="129"/>
      <c r="F1333" s="130"/>
      <c r="G1333" s="126"/>
      <c r="H1333" s="104"/>
      <c r="I1333" s="104"/>
    </row>
    <row r="1334" spans="1:9" x14ac:dyDescent="0.2">
      <c r="A1334" s="127"/>
      <c r="B1334" s="127"/>
      <c r="C1334" s="128"/>
      <c r="D1334" s="128"/>
      <c r="E1334" s="129"/>
      <c r="F1334" s="130"/>
      <c r="G1334" s="126"/>
      <c r="H1334" s="104"/>
      <c r="I1334" s="104"/>
    </row>
    <row r="1335" spans="1:9" x14ac:dyDescent="0.2">
      <c r="A1335" s="127"/>
      <c r="B1335" s="127"/>
      <c r="C1335" s="128"/>
      <c r="D1335" s="128"/>
      <c r="E1335" s="129"/>
      <c r="F1335" s="130"/>
      <c r="G1335" s="126"/>
      <c r="H1335" s="104"/>
      <c r="I1335" s="104"/>
    </row>
    <row r="1336" spans="1:9" x14ac:dyDescent="0.2">
      <c r="A1336" s="127"/>
      <c r="B1336" s="127"/>
      <c r="C1336" s="128"/>
      <c r="D1336" s="128"/>
      <c r="E1336" s="129"/>
      <c r="F1336" s="130"/>
      <c r="G1336" s="126"/>
      <c r="H1336" s="104"/>
      <c r="I1336" s="104"/>
    </row>
    <row r="1337" spans="1:9" x14ac:dyDescent="0.2">
      <c r="A1337" s="127"/>
      <c r="B1337" s="127"/>
      <c r="C1337" s="128"/>
      <c r="D1337" s="128"/>
      <c r="E1337" s="129"/>
      <c r="F1337" s="130"/>
      <c r="G1337" s="126"/>
      <c r="H1337" s="104"/>
      <c r="I1337" s="104"/>
    </row>
    <row r="1338" spans="1:9" x14ac:dyDescent="0.2">
      <c r="A1338" s="127"/>
      <c r="B1338" s="127"/>
      <c r="C1338" s="128"/>
      <c r="D1338" s="128"/>
      <c r="E1338" s="129"/>
      <c r="F1338" s="130"/>
      <c r="G1338" s="126"/>
      <c r="H1338" s="104"/>
      <c r="I1338" s="104"/>
    </row>
    <row r="1339" spans="1:9" x14ac:dyDescent="0.2">
      <c r="A1339" s="127"/>
      <c r="B1339" s="127"/>
      <c r="C1339" s="128"/>
      <c r="D1339" s="128"/>
      <c r="E1339" s="129"/>
      <c r="F1339" s="130"/>
      <c r="G1339" s="126"/>
      <c r="H1339" s="104"/>
      <c r="I1339" s="104"/>
    </row>
    <row r="1340" spans="1:9" x14ac:dyDescent="0.2">
      <c r="A1340" s="127"/>
      <c r="B1340" s="127"/>
      <c r="C1340" s="128"/>
      <c r="D1340" s="128"/>
      <c r="E1340" s="129"/>
      <c r="F1340" s="130"/>
      <c r="G1340" s="126"/>
      <c r="H1340" s="104"/>
      <c r="I1340" s="104"/>
    </row>
    <row r="1341" spans="1:9" x14ac:dyDescent="0.2">
      <c r="A1341" s="127"/>
      <c r="B1341" s="127"/>
      <c r="C1341" s="128"/>
      <c r="D1341" s="128"/>
      <c r="E1341" s="129"/>
      <c r="F1341" s="130"/>
      <c r="G1341" s="126"/>
      <c r="H1341" s="104"/>
      <c r="I1341" s="104"/>
    </row>
    <row r="1342" spans="1:9" x14ac:dyDescent="0.2">
      <c r="A1342" s="127"/>
      <c r="B1342" s="127"/>
      <c r="C1342" s="128"/>
      <c r="D1342" s="128"/>
      <c r="E1342" s="129"/>
      <c r="F1342" s="130"/>
      <c r="G1342" s="126"/>
      <c r="H1342" s="104"/>
      <c r="I1342" s="104"/>
    </row>
    <row r="1343" spans="1:9" x14ac:dyDescent="0.2">
      <c r="A1343" s="127"/>
      <c r="B1343" s="127"/>
      <c r="C1343" s="128"/>
      <c r="D1343" s="128"/>
      <c r="E1343" s="129"/>
      <c r="F1343" s="130"/>
      <c r="G1343" s="126"/>
      <c r="H1343" s="104"/>
      <c r="I1343" s="104"/>
    </row>
    <row r="1344" spans="1:9" x14ac:dyDescent="0.2">
      <c r="A1344" s="127"/>
      <c r="B1344" s="127"/>
      <c r="C1344" s="128"/>
      <c r="D1344" s="128"/>
      <c r="E1344" s="129"/>
      <c r="F1344" s="130"/>
      <c r="G1344" s="126"/>
      <c r="H1344" s="104"/>
      <c r="I1344" s="104"/>
    </row>
    <row r="1345" spans="1:9" x14ac:dyDescent="0.2">
      <c r="A1345" s="127"/>
      <c r="B1345" s="127"/>
      <c r="C1345" s="128"/>
      <c r="D1345" s="128"/>
      <c r="E1345" s="129"/>
      <c r="F1345" s="130"/>
      <c r="G1345" s="126"/>
      <c r="H1345" s="104"/>
      <c r="I1345" s="104"/>
    </row>
    <row r="1346" spans="1:9" x14ac:dyDescent="0.2">
      <c r="A1346" s="127"/>
      <c r="B1346" s="127"/>
      <c r="C1346" s="128"/>
      <c r="D1346" s="128"/>
      <c r="E1346" s="129"/>
      <c r="F1346" s="130"/>
      <c r="G1346" s="126"/>
      <c r="H1346" s="104"/>
      <c r="I1346" s="104"/>
    </row>
    <row r="1347" spans="1:9" x14ac:dyDescent="0.2">
      <c r="A1347" s="127"/>
      <c r="B1347" s="127"/>
      <c r="C1347" s="128"/>
      <c r="D1347" s="128"/>
      <c r="E1347" s="129"/>
      <c r="F1347" s="130"/>
      <c r="G1347" s="126"/>
      <c r="H1347" s="104"/>
      <c r="I1347" s="104"/>
    </row>
    <row r="1348" spans="1:9" x14ac:dyDescent="0.2">
      <c r="A1348" s="127"/>
      <c r="B1348" s="127"/>
      <c r="C1348" s="128"/>
      <c r="D1348" s="128"/>
      <c r="E1348" s="129"/>
      <c r="F1348" s="130"/>
      <c r="G1348" s="126"/>
      <c r="H1348" s="104"/>
      <c r="I1348" s="104"/>
    </row>
    <row r="1349" spans="1:9" x14ac:dyDescent="0.2">
      <c r="A1349" s="127"/>
      <c r="B1349" s="127"/>
      <c r="C1349" s="128"/>
      <c r="D1349" s="128"/>
      <c r="E1349" s="129"/>
      <c r="F1349" s="130"/>
      <c r="G1349" s="126"/>
      <c r="H1349" s="104"/>
      <c r="I1349" s="104"/>
    </row>
    <row r="1350" spans="1:9" x14ac:dyDescent="0.2">
      <c r="A1350" s="127"/>
      <c r="B1350" s="127"/>
      <c r="C1350" s="128"/>
      <c r="D1350" s="128"/>
      <c r="E1350" s="129"/>
      <c r="F1350" s="130"/>
      <c r="G1350" s="126"/>
      <c r="H1350" s="104"/>
      <c r="I1350" s="104"/>
    </row>
    <row r="1351" spans="1:9" x14ac:dyDescent="0.2">
      <c r="A1351" s="127"/>
      <c r="B1351" s="127"/>
      <c r="C1351" s="128"/>
      <c r="D1351" s="128"/>
      <c r="E1351" s="129"/>
      <c r="F1351" s="130"/>
      <c r="G1351" s="126"/>
      <c r="H1351" s="104"/>
      <c r="I1351" s="104"/>
    </row>
    <row r="1352" spans="1:9" x14ac:dyDescent="0.2">
      <c r="A1352" s="127"/>
      <c r="B1352" s="127"/>
      <c r="C1352" s="128"/>
      <c r="D1352" s="128"/>
      <c r="E1352" s="129"/>
      <c r="F1352" s="130"/>
      <c r="G1352" s="126"/>
      <c r="H1352" s="104"/>
      <c r="I1352" s="104"/>
    </row>
    <row r="1353" spans="1:9" x14ac:dyDescent="0.2">
      <c r="A1353" s="127"/>
      <c r="B1353" s="127"/>
      <c r="C1353" s="128"/>
      <c r="D1353" s="128"/>
      <c r="E1353" s="129"/>
      <c r="F1353" s="130"/>
      <c r="G1353" s="126"/>
      <c r="H1353" s="104"/>
      <c r="I1353" s="104"/>
    </row>
    <row r="1354" spans="1:9" x14ac:dyDescent="0.2">
      <c r="A1354" s="127"/>
      <c r="B1354" s="127"/>
      <c r="C1354" s="128"/>
      <c r="D1354" s="128"/>
      <c r="E1354" s="129"/>
      <c r="F1354" s="130"/>
      <c r="G1354" s="126"/>
      <c r="H1354" s="104"/>
      <c r="I1354" s="104"/>
    </row>
    <row r="1355" spans="1:9" x14ac:dyDescent="0.2">
      <c r="A1355" s="127"/>
      <c r="B1355" s="127"/>
      <c r="C1355" s="128"/>
      <c r="D1355" s="128"/>
      <c r="E1355" s="129"/>
      <c r="F1355" s="130"/>
      <c r="G1355" s="126"/>
      <c r="H1355" s="104"/>
      <c r="I1355" s="104"/>
    </row>
    <row r="1356" spans="1:9" x14ac:dyDescent="0.2">
      <c r="A1356" s="127"/>
      <c r="B1356" s="127"/>
      <c r="C1356" s="128"/>
      <c r="D1356" s="128"/>
      <c r="E1356" s="129"/>
      <c r="F1356" s="130"/>
      <c r="G1356" s="126"/>
      <c r="H1356" s="104"/>
      <c r="I1356" s="104"/>
    </row>
    <row r="1357" spans="1:9" x14ac:dyDescent="0.2">
      <c r="A1357" s="127"/>
      <c r="B1357" s="127"/>
      <c r="C1357" s="128"/>
      <c r="D1357" s="128"/>
      <c r="E1357" s="129"/>
      <c r="F1357" s="130"/>
      <c r="G1357" s="126"/>
      <c r="H1357" s="104"/>
      <c r="I1357" s="104"/>
    </row>
    <row r="1358" spans="1:9" x14ac:dyDescent="0.2">
      <c r="A1358" s="127"/>
      <c r="B1358" s="127"/>
      <c r="C1358" s="128"/>
      <c r="D1358" s="128"/>
      <c r="E1358" s="129"/>
      <c r="F1358" s="130"/>
      <c r="G1358" s="126"/>
      <c r="H1358" s="104"/>
      <c r="I1358" s="104"/>
    </row>
    <row r="1359" spans="1:9" x14ac:dyDescent="0.2">
      <c r="A1359" s="127"/>
      <c r="B1359" s="127"/>
      <c r="C1359" s="128"/>
      <c r="D1359" s="128"/>
      <c r="E1359" s="129"/>
      <c r="F1359" s="130"/>
      <c r="G1359" s="126"/>
      <c r="H1359" s="104"/>
      <c r="I1359" s="104"/>
    </row>
    <row r="1360" spans="1:9" x14ac:dyDescent="0.2">
      <c r="A1360" s="127"/>
      <c r="B1360" s="127"/>
      <c r="C1360" s="128"/>
      <c r="D1360" s="128"/>
      <c r="E1360" s="129"/>
      <c r="F1360" s="130"/>
      <c r="G1360" s="126"/>
      <c r="H1360" s="104"/>
      <c r="I1360" s="104"/>
    </row>
    <row r="1361" spans="1:9" x14ac:dyDescent="0.2">
      <c r="A1361" s="127"/>
      <c r="B1361" s="127"/>
      <c r="C1361" s="128"/>
      <c r="D1361" s="128"/>
      <c r="E1361" s="129"/>
      <c r="F1361" s="130"/>
      <c r="G1361" s="126"/>
      <c r="H1361" s="104"/>
      <c r="I1361" s="104"/>
    </row>
    <row r="1362" spans="1:9" x14ac:dyDescent="0.2">
      <c r="A1362" s="127"/>
      <c r="B1362" s="127"/>
      <c r="C1362" s="128"/>
      <c r="D1362" s="128"/>
      <c r="E1362" s="129"/>
      <c r="F1362" s="130"/>
      <c r="G1362" s="126"/>
      <c r="H1362" s="104"/>
      <c r="I1362" s="104"/>
    </row>
    <row r="1363" spans="1:9" x14ac:dyDescent="0.2">
      <c r="A1363" s="127"/>
      <c r="B1363" s="127"/>
      <c r="C1363" s="128"/>
      <c r="D1363" s="128"/>
      <c r="E1363" s="129"/>
      <c r="F1363" s="130"/>
      <c r="G1363" s="126"/>
      <c r="H1363" s="104"/>
      <c r="I1363" s="104"/>
    </row>
    <row r="1364" spans="1:9" x14ac:dyDescent="0.2">
      <c r="A1364" s="127"/>
      <c r="B1364" s="127"/>
      <c r="C1364" s="128"/>
      <c r="D1364" s="128"/>
      <c r="E1364" s="129"/>
      <c r="F1364" s="130"/>
      <c r="G1364" s="126"/>
      <c r="H1364" s="104"/>
      <c r="I1364" s="104"/>
    </row>
    <row r="1365" spans="1:9" x14ac:dyDescent="0.2">
      <c r="A1365" s="127"/>
      <c r="B1365" s="127"/>
      <c r="C1365" s="128"/>
      <c r="D1365" s="128"/>
      <c r="E1365" s="129"/>
      <c r="F1365" s="130"/>
      <c r="G1365" s="126"/>
      <c r="H1365" s="104"/>
      <c r="I1365" s="104"/>
    </row>
    <row r="1366" spans="1:9" x14ac:dyDescent="0.2">
      <c r="A1366" s="127"/>
      <c r="B1366" s="127"/>
      <c r="C1366" s="128"/>
      <c r="D1366" s="128"/>
      <c r="E1366" s="129"/>
      <c r="F1366" s="130"/>
      <c r="G1366" s="126"/>
      <c r="H1366" s="104"/>
      <c r="I1366" s="104"/>
    </row>
    <row r="1367" spans="1:9" x14ac:dyDescent="0.2">
      <c r="A1367" s="127"/>
      <c r="B1367" s="127"/>
      <c r="C1367" s="128"/>
      <c r="D1367" s="128"/>
      <c r="E1367" s="129"/>
      <c r="F1367" s="130"/>
      <c r="G1367" s="126"/>
      <c r="H1367" s="104"/>
      <c r="I1367" s="104"/>
    </row>
    <row r="1368" spans="1:9" x14ac:dyDescent="0.2">
      <c r="A1368" s="127"/>
      <c r="B1368" s="127"/>
      <c r="C1368" s="128"/>
      <c r="D1368" s="128"/>
      <c r="E1368" s="129"/>
      <c r="F1368" s="130"/>
      <c r="G1368" s="126"/>
      <c r="H1368" s="104"/>
      <c r="I1368" s="104"/>
    </row>
    <row r="1369" spans="1:9" x14ac:dyDescent="0.2">
      <c r="A1369" s="127"/>
      <c r="B1369" s="127"/>
      <c r="C1369" s="128"/>
      <c r="D1369" s="128"/>
      <c r="E1369" s="129"/>
      <c r="F1369" s="130"/>
      <c r="G1369" s="126"/>
      <c r="H1369" s="104"/>
      <c r="I1369" s="104"/>
    </row>
    <row r="1370" spans="1:9" x14ac:dyDescent="0.2">
      <c r="A1370" s="127"/>
      <c r="B1370" s="127"/>
      <c r="C1370" s="128"/>
      <c r="D1370" s="128"/>
      <c r="E1370" s="129"/>
      <c r="F1370" s="130"/>
      <c r="G1370" s="126"/>
      <c r="H1370" s="104"/>
      <c r="I1370" s="104"/>
    </row>
    <row r="1371" spans="1:9" x14ac:dyDescent="0.2">
      <c r="A1371" s="127"/>
      <c r="B1371" s="127"/>
      <c r="C1371" s="128"/>
      <c r="D1371" s="128"/>
      <c r="E1371" s="129"/>
      <c r="F1371" s="130"/>
      <c r="G1371" s="126"/>
      <c r="H1371" s="104"/>
      <c r="I1371" s="104"/>
    </row>
    <row r="1372" spans="1:9" x14ac:dyDescent="0.2">
      <c r="A1372" s="127"/>
      <c r="B1372" s="127"/>
      <c r="C1372" s="128"/>
      <c r="D1372" s="128"/>
      <c r="E1372" s="129"/>
      <c r="F1372" s="130"/>
      <c r="G1372" s="126"/>
      <c r="H1372" s="104"/>
      <c r="I1372" s="104"/>
    </row>
    <row r="1373" spans="1:9" x14ac:dyDescent="0.2">
      <c r="A1373" s="127"/>
      <c r="B1373" s="127"/>
      <c r="C1373" s="128"/>
      <c r="D1373" s="128"/>
      <c r="E1373" s="129"/>
      <c r="F1373" s="130"/>
      <c r="G1373" s="126"/>
      <c r="H1373" s="104"/>
      <c r="I1373" s="104"/>
    </row>
    <row r="1374" spans="1:9" x14ac:dyDescent="0.2">
      <c r="A1374" s="127"/>
      <c r="B1374" s="127"/>
      <c r="C1374" s="128"/>
      <c r="D1374" s="128"/>
      <c r="E1374" s="129"/>
      <c r="F1374" s="130"/>
      <c r="G1374" s="126"/>
      <c r="H1374" s="104"/>
      <c r="I1374" s="104"/>
    </row>
    <row r="1375" spans="1:9" x14ac:dyDescent="0.2">
      <c r="A1375" s="127"/>
      <c r="B1375" s="127"/>
      <c r="C1375" s="128"/>
      <c r="D1375" s="128"/>
      <c r="E1375" s="129"/>
      <c r="F1375" s="130"/>
      <c r="G1375" s="126"/>
      <c r="H1375" s="104"/>
      <c r="I1375" s="104"/>
    </row>
    <row r="1376" spans="1:9" x14ac:dyDescent="0.2">
      <c r="A1376" s="127"/>
      <c r="B1376" s="127"/>
      <c r="C1376" s="128"/>
      <c r="D1376" s="128"/>
      <c r="E1376" s="129"/>
      <c r="F1376" s="130"/>
      <c r="G1376" s="126"/>
      <c r="H1376" s="104"/>
      <c r="I1376" s="104"/>
    </row>
    <row r="1377" spans="1:9" x14ac:dyDescent="0.2">
      <c r="A1377" s="127"/>
      <c r="B1377" s="127"/>
      <c r="C1377" s="128"/>
      <c r="D1377" s="128"/>
      <c r="E1377" s="129"/>
      <c r="F1377" s="130"/>
      <c r="G1377" s="126"/>
      <c r="H1377" s="104"/>
      <c r="I1377" s="104"/>
    </row>
    <row r="1378" spans="1:9" x14ac:dyDescent="0.2">
      <c r="A1378" s="127"/>
      <c r="B1378" s="127"/>
      <c r="C1378" s="128"/>
      <c r="D1378" s="128"/>
      <c r="E1378" s="129"/>
      <c r="F1378" s="130"/>
      <c r="G1378" s="126"/>
      <c r="H1378" s="104"/>
      <c r="I1378" s="104"/>
    </row>
    <row r="1379" spans="1:9" x14ac:dyDescent="0.2">
      <c r="A1379" s="127"/>
      <c r="B1379" s="127"/>
      <c r="C1379" s="128"/>
      <c r="D1379" s="128"/>
      <c r="E1379" s="129"/>
      <c r="F1379" s="130"/>
      <c r="G1379" s="126"/>
      <c r="H1379" s="104"/>
      <c r="I1379" s="104"/>
    </row>
    <row r="1380" spans="1:9" x14ac:dyDescent="0.2">
      <c r="A1380" s="127"/>
      <c r="B1380" s="127"/>
      <c r="C1380" s="128"/>
      <c r="D1380" s="128"/>
      <c r="E1380" s="129"/>
      <c r="F1380" s="130"/>
      <c r="G1380" s="126"/>
      <c r="H1380" s="104"/>
      <c r="I1380" s="104"/>
    </row>
    <row r="1381" spans="1:9" x14ac:dyDescent="0.2">
      <c r="A1381" s="127"/>
      <c r="B1381" s="127"/>
      <c r="C1381" s="128"/>
      <c r="D1381" s="128"/>
      <c r="E1381" s="129"/>
      <c r="F1381" s="130"/>
      <c r="G1381" s="126"/>
      <c r="H1381" s="104"/>
      <c r="I1381" s="104"/>
    </row>
    <row r="1382" spans="1:9" x14ac:dyDescent="0.2">
      <c r="A1382" s="127"/>
      <c r="B1382" s="127"/>
      <c r="C1382" s="128"/>
      <c r="D1382" s="128"/>
      <c r="E1382" s="129"/>
      <c r="F1382" s="130"/>
      <c r="G1382" s="126"/>
      <c r="H1382" s="104"/>
      <c r="I1382" s="104"/>
    </row>
    <row r="1383" spans="1:9" x14ac:dyDescent="0.2">
      <c r="A1383" s="127"/>
      <c r="B1383" s="127"/>
      <c r="C1383" s="128"/>
      <c r="D1383" s="128"/>
      <c r="E1383" s="129"/>
      <c r="F1383" s="130"/>
      <c r="G1383" s="126"/>
      <c r="H1383" s="104"/>
      <c r="I1383" s="104"/>
    </row>
    <row r="1384" spans="1:9" x14ac:dyDescent="0.2">
      <c r="A1384" s="127"/>
      <c r="B1384" s="127"/>
      <c r="C1384" s="128"/>
      <c r="D1384" s="128"/>
      <c r="E1384" s="129"/>
      <c r="F1384" s="130"/>
      <c r="G1384" s="126"/>
      <c r="H1384" s="104"/>
      <c r="I1384" s="104"/>
    </row>
    <row r="1385" spans="1:9" x14ac:dyDescent="0.2">
      <c r="A1385" s="127"/>
      <c r="B1385" s="127"/>
      <c r="C1385" s="128"/>
      <c r="D1385" s="128"/>
      <c r="E1385" s="129"/>
      <c r="F1385" s="130"/>
      <c r="G1385" s="126"/>
      <c r="H1385" s="104"/>
      <c r="I1385" s="104"/>
    </row>
    <row r="1386" spans="1:9" x14ac:dyDescent="0.2">
      <c r="A1386" s="127"/>
      <c r="B1386" s="127"/>
      <c r="C1386" s="128"/>
      <c r="D1386" s="128"/>
      <c r="E1386" s="129"/>
      <c r="F1386" s="130"/>
      <c r="G1386" s="126"/>
      <c r="H1386" s="104"/>
      <c r="I1386" s="104"/>
    </row>
    <row r="1387" spans="1:9" x14ac:dyDescent="0.2">
      <c r="A1387" s="127"/>
      <c r="B1387" s="127"/>
      <c r="C1387" s="128"/>
      <c r="D1387" s="128"/>
      <c r="E1387" s="129"/>
      <c r="F1387" s="130"/>
      <c r="G1387" s="126"/>
      <c r="H1387" s="104"/>
      <c r="I1387" s="104"/>
    </row>
    <row r="1388" spans="1:9" x14ac:dyDescent="0.2">
      <c r="A1388" s="127"/>
      <c r="B1388" s="127"/>
      <c r="C1388" s="128"/>
      <c r="D1388" s="128"/>
      <c r="E1388" s="129"/>
      <c r="F1388" s="130"/>
      <c r="G1388" s="126"/>
      <c r="H1388" s="104"/>
      <c r="I1388" s="104"/>
    </row>
    <row r="1389" spans="1:9" x14ac:dyDescent="0.2">
      <c r="A1389" s="127"/>
      <c r="B1389" s="127"/>
      <c r="C1389" s="128"/>
      <c r="D1389" s="128"/>
      <c r="E1389" s="129"/>
      <c r="F1389" s="130"/>
      <c r="G1389" s="126"/>
      <c r="H1389" s="104"/>
      <c r="I1389" s="104"/>
    </row>
    <row r="1390" spans="1:9" x14ac:dyDescent="0.2">
      <c r="A1390" s="127"/>
      <c r="B1390" s="127"/>
      <c r="C1390" s="128"/>
      <c r="D1390" s="128"/>
      <c r="E1390" s="129"/>
      <c r="F1390" s="130"/>
      <c r="G1390" s="126"/>
      <c r="H1390" s="104"/>
      <c r="I1390" s="104"/>
    </row>
    <row r="1391" spans="1:9" x14ac:dyDescent="0.2">
      <c r="A1391" s="127"/>
      <c r="B1391" s="127"/>
      <c r="C1391" s="128"/>
      <c r="D1391" s="128"/>
      <c r="E1391" s="129"/>
      <c r="F1391" s="130"/>
      <c r="G1391" s="126"/>
      <c r="H1391" s="104"/>
      <c r="I1391" s="104"/>
    </row>
    <row r="1392" spans="1:9" x14ac:dyDescent="0.2">
      <c r="A1392" s="127"/>
      <c r="B1392" s="127"/>
      <c r="C1392" s="128"/>
      <c r="D1392" s="128"/>
      <c r="E1392" s="129"/>
      <c r="F1392" s="130"/>
      <c r="G1392" s="126"/>
      <c r="H1392" s="104"/>
      <c r="I1392" s="104"/>
    </row>
    <row r="1393" spans="1:9" x14ac:dyDescent="0.2">
      <c r="A1393" s="127"/>
      <c r="B1393" s="127"/>
      <c r="C1393" s="128"/>
      <c r="D1393" s="128"/>
      <c r="E1393" s="129"/>
      <c r="F1393" s="130"/>
      <c r="G1393" s="126"/>
      <c r="H1393" s="104"/>
      <c r="I1393" s="104"/>
    </row>
    <row r="1394" spans="1:9" x14ac:dyDescent="0.2">
      <c r="A1394" s="127"/>
      <c r="B1394" s="127"/>
      <c r="C1394" s="128"/>
      <c r="D1394" s="128"/>
      <c r="E1394" s="129"/>
      <c r="F1394" s="130"/>
      <c r="G1394" s="126"/>
      <c r="H1394" s="104"/>
      <c r="I1394" s="104"/>
    </row>
    <row r="1395" spans="1:9" x14ac:dyDescent="0.2">
      <c r="A1395" s="127"/>
      <c r="B1395" s="127"/>
      <c r="C1395" s="128"/>
      <c r="D1395" s="128"/>
      <c r="E1395" s="129"/>
      <c r="F1395" s="130"/>
      <c r="G1395" s="126"/>
      <c r="H1395" s="104"/>
      <c r="I1395" s="104"/>
    </row>
    <row r="1396" spans="1:9" x14ac:dyDescent="0.2">
      <c r="A1396" s="127"/>
      <c r="B1396" s="127"/>
      <c r="C1396" s="128"/>
      <c r="D1396" s="128"/>
      <c r="E1396" s="129"/>
      <c r="F1396" s="130"/>
      <c r="G1396" s="126"/>
      <c r="H1396" s="104"/>
      <c r="I1396" s="104"/>
    </row>
    <row r="1397" spans="1:9" x14ac:dyDescent="0.2">
      <c r="A1397" s="127"/>
      <c r="B1397" s="127"/>
      <c r="C1397" s="128"/>
      <c r="D1397" s="128"/>
      <c r="E1397" s="129"/>
      <c r="F1397" s="130"/>
      <c r="G1397" s="126"/>
      <c r="H1397" s="104"/>
      <c r="I1397" s="104"/>
    </row>
    <row r="1398" spans="1:9" x14ac:dyDescent="0.2">
      <c r="A1398" s="127"/>
      <c r="B1398" s="127"/>
      <c r="C1398" s="128"/>
      <c r="D1398" s="128"/>
      <c r="E1398" s="129"/>
      <c r="F1398" s="130"/>
      <c r="G1398" s="126"/>
      <c r="H1398" s="104"/>
      <c r="I1398" s="104"/>
    </row>
    <row r="1399" spans="1:9" x14ac:dyDescent="0.2">
      <c r="A1399" s="127"/>
      <c r="B1399" s="127"/>
      <c r="C1399" s="128"/>
      <c r="D1399" s="128"/>
      <c r="E1399" s="129"/>
      <c r="F1399" s="130"/>
      <c r="G1399" s="126"/>
      <c r="H1399" s="104"/>
      <c r="I1399" s="104"/>
    </row>
    <row r="1400" spans="1:9" x14ac:dyDescent="0.2">
      <c r="A1400" s="127"/>
      <c r="B1400" s="127"/>
      <c r="C1400" s="128"/>
      <c r="D1400" s="128"/>
      <c r="E1400" s="129"/>
      <c r="F1400" s="130"/>
      <c r="G1400" s="126"/>
      <c r="H1400" s="104"/>
      <c r="I1400" s="104"/>
    </row>
    <row r="1401" spans="1:9" x14ac:dyDescent="0.2">
      <c r="A1401" s="127"/>
      <c r="B1401" s="127"/>
      <c r="C1401" s="128"/>
      <c r="D1401" s="128"/>
      <c r="E1401" s="129"/>
      <c r="F1401" s="130"/>
      <c r="G1401" s="126"/>
      <c r="H1401" s="104"/>
      <c r="I1401" s="104"/>
    </row>
    <row r="1402" spans="1:9" x14ac:dyDescent="0.2">
      <c r="A1402" s="127"/>
      <c r="B1402" s="127"/>
      <c r="C1402" s="128"/>
      <c r="D1402" s="128"/>
      <c r="E1402" s="129"/>
      <c r="F1402" s="130"/>
      <c r="G1402" s="126"/>
      <c r="H1402" s="104"/>
      <c r="I1402" s="104"/>
    </row>
    <row r="1403" spans="1:9" x14ac:dyDescent="0.2">
      <c r="A1403" s="127"/>
      <c r="B1403" s="127"/>
      <c r="C1403" s="128"/>
      <c r="D1403" s="128"/>
      <c r="E1403" s="129"/>
      <c r="F1403" s="130"/>
      <c r="G1403" s="126"/>
      <c r="H1403" s="104"/>
      <c r="I1403" s="104"/>
    </row>
    <row r="1404" spans="1:9" x14ac:dyDescent="0.2">
      <c r="A1404" s="127"/>
      <c r="B1404" s="127"/>
      <c r="C1404" s="128"/>
      <c r="D1404" s="128"/>
      <c r="E1404" s="129"/>
      <c r="F1404" s="130"/>
      <c r="G1404" s="126"/>
      <c r="H1404" s="104"/>
      <c r="I1404" s="104"/>
    </row>
    <row r="1405" spans="1:9" x14ac:dyDescent="0.2">
      <c r="A1405" s="127"/>
      <c r="B1405" s="127"/>
      <c r="C1405" s="128"/>
      <c r="D1405" s="128"/>
      <c r="E1405" s="129"/>
      <c r="F1405" s="130"/>
      <c r="G1405" s="126"/>
      <c r="H1405" s="104"/>
      <c r="I1405" s="104"/>
    </row>
    <row r="1406" spans="1:9" x14ac:dyDescent="0.2">
      <c r="A1406" s="127"/>
      <c r="B1406" s="127"/>
      <c r="C1406" s="128"/>
      <c r="D1406" s="128"/>
      <c r="E1406" s="129"/>
      <c r="F1406" s="130"/>
      <c r="G1406" s="126"/>
      <c r="H1406" s="104"/>
      <c r="I1406" s="104"/>
    </row>
    <row r="1407" spans="1:9" x14ac:dyDescent="0.2">
      <c r="A1407" s="127"/>
      <c r="B1407" s="127"/>
      <c r="C1407" s="128"/>
      <c r="D1407" s="128"/>
      <c r="E1407" s="129"/>
      <c r="F1407" s="130"/>
      <c r="G1407" s="126"/>
      <c r="H1407" s="104"/>
      <c r="I1407" s="104"/>
    </row>
    <row r="1408" spans="1:9" x14ac:dyDescent="0.2">
      <c r="A1408" s="127"/>
      <c r="B1408" s="127"/>
      <c r="C1408" s="128"/>
      <c r="D1408" s="128"/>
      <c r="E1408" s="129"/>
      <c r="F1408" s="130"/>
      <c r="G1408" s="126"/>
      <c r="H1408" s="104"/>
      <c r="I1408" s="104"/>
    </row>
    <row r="1409" spans="1:9" x14ac:dyDescent="0.2">
      <c r="A1409" s="127"/>
      <c r="B1409" s="127"/>
      <c r="C1409" s="128"/>
      <c r="D1409" s="128"/>
      <c r="E1409" s="129"/>
      <c r="F1409" s="130"/>
      <c r="G1409" s="126"/>
      <c r="H1409" s="104"/>
      <c r="I1409" s="104"/>
    </row>
    <row r="1410" spans="1:9" x14ac:dyDescent="0.2">
      <c r="A1410" s="127"/>
      <c r="B1410" s="127"/>
      <c r="C1410" s="128"/>
      <c r="D1410" s="128"/>
      <c r="E1410" s="129"/>
      <c r="F1410" s="130"/>
      <c r="G1410" s="126"/>
      <c r="H1410" s="104"/>
      <c r="I1410" s="104"/>
    </row>
    <row r="1411" spans="1:9" x14ac:dyDescent="0.2">
      <c r="A1411" s="127"/>
      <c r="B1411" s="127"/>
      <c r="C1411" s="128"/>
      <c r="D1411" s="128"/>
      <c r="E1411" s="129"/>
      <c r="F1411" s="130"/>
      <c r="G1411" s="126"/>
      <c r="H1411" s="104"/>
      <c r="I1411" s="104"/>
    </row>
    <row r="1412" spans="1:9" x14ac:dyDescent="0.2">
      <c r="A1412" s="127"/>
      <c r="B1412" s="127"/>
      <c r="C1412" s="128"/>
      <c r="D1412" s="128"/>
      <c r="E1412" s="129"/>
      <c r="F1412" s="130"/>
      <c r="G1412" s="126"/>
      <c r="H1412" s="104"/>
      <c r="I1412" s="104"/>
    </row>
    <row r="1413" spans="1:9" x14ac:dyDescent="0.2">
      <c r="A1413" s="127"/>
      <c r="B1413" s="127"/>
      <c r="C1413" s="128"/>
      <c r="D1413" s="128"/>
      <c r="E1413" s="129"/>
      <c r="F1413" s="130"/>
      <c r="G1413" s="126"/>
      <c r="H1413" s="104"/>
      <c r="I1413" s="104"/>
    </row>
    <row r="1414" spans="1:9" x14ac:dyDescent="0.2">
      <c r="A1414" s="127"/>
      <c r="B1414" s="127"/>
      <c r="C1414" s="128"/>
      <c r="D1414" s="128"/>
      <c r="E1414" s="129"/>
      <c r="F1414" s="130"/>
      <c r="G1414" s="126"/>
      <c r="H1414" s="104"/>
      <c r="I1414" s="104"/>
    </row>
    <row r="1415" spans="1:9" x14ac:dyDescent="0.2">
      <c r="A1415" s="127"/>
      <c r="B1415" s="127"/>
      <c r="C1415" s="128"/>
      <c r="D1415" s="128"/>
      <c r="E1415" s="129"/>
      <c r="F1415" s="130"/>
      <c r="G1415" s="126"/>
      <c r="H1415" s="104"/>
      <c r="I1415" s="104"/>
    </row>
    <row r="1416" spans="1:9" x14ac:dyDescent="0.2">
      <c r="A1416" s="127"/>
      <c r="B1416" s="127"/>
      <c r="C1416" s="128"/>
      <c r="D1416" s="128"/>
      <c r="E1416" s="129"/>
      <c r="F1416" s="130"/>
      <c r="G1416" s="126"/>
      <c r="H1416" s="104"/>
      <c r="I1416" s="104"/>
    </row>
    <row r="1417" spans="1:9" x14ac:dyDescent="0.2">
      <c r="A1417" s="127"/>
      <c r="B1417" s="127"/>
      <c r="C1417" s="128"/>
      <c r="D1417" s="128"/>
      <c r="E1417" s="129"/>
      <c r="F1417" s="130"/>
      <c r="G1417" s="126"/>
      <c r="H1417" s="104"/>
      <c r="I1417" s="104"/>
    </row>
    <row r="1418" spans="1:9" x14ac:dyDescent="0.2">
      <c r="A1418" s="127"/>
      <c r="B1418" s="127"/>
      <c r="C1418" s="128"/>
      <c r="D1418" s="128"/>
      <c r="E1418" s="129"/>
      <c r="F1418" s="130"/>
      <c r="G1418" s="126"/>
      <c r="H1418" s="104"/>
      <c r="I1418" s="104"/>
    </row>
    <row r="1419" spans="1:9" x14ac:dyDescent="0.2">
      <c r="A1419" s="127"/>
      <c r="B1419" s="127"/>
      <c r="C1419" s="128"/>
      <c r="D1419" s="128"/>
      <c r="E1419" s="129"/>
      <c r="F1419" s="130"/>
      <c r="G1419" s="126"/>
      <c r="H1419" s="104"/>
      <c r="I1419" s="104"/>
    </row>
    <row r="1420" spans="1:9" x14ac:dyDescent="0.2">
      <c r="A1420" s="127"/>
      <c r="B1420" s="127"/>
      <c r="C1420" s="128"/>
      <c r="D1420" s="128"/>
      <c r="E1420" s="129"/>
      <c r="F1420" s="130"/>
      <c r="G1420" s="126"/>
      <c r="H1420" s="104"/>
      <c r="I1420" s="104"/>
    </row>
    <row r="1421" spans="1:9" x14ac:dyDescent="0.2">
      <c r="A1421" s="127"/>
      <c r="B1421" s="127"/>
      <c r="C1421" s="128"/>
      <c r="D1421" s="128"/>
      <c r="E1421" s="129"/>
      <c r="F1421" s="130"/>
      <c r="G1421" s="126"/>
      <c r="H1421" s="104"/>
      <c r="I1421" s="104"/>
    </row>
    <row r="1422" spans="1:9" x14ac:dyDescent="0.2">
      <c r="A1422" s="127"/>
      <c r="B1422" s="127"/>
      <c r="C1422" s="128"/>
      <c r="D1422" s="128"/>
      <c r="E1422" s="129"/>
      <c r="F1422" s="130"/>
      <c r="G1422" s="126"/>
      <c r="H1422" s="104"/>
      <c r="I1422" s="104"/>
    </row>
    <row r="1423" spans="1:9" x14ac:dyDescent="0.2">
      <c r="A1423" s="127"/>
      <c r="B1423" s="127"/>
      <c r="C1423" s="128"/>
      <c r="D1423" s="128"/>
      <c r="E1423" s="129"/>
      <c r="F1423" s="130"/>
      <c r="G1423" s="126"/>
      <c r="H1423" s="104"/>
      <c r="I1423" s="104"/>
    </row>
    <row r="1424" spans="1:9" x14ac:dyDescent="0.2">
      <c r="A1424" s="127"/>
      <c r="B1424" s="127"/>
      <c r="C1424" s="128"/>
      <c r="D1424" s="128"/>
      <c r="E1424" s="129"/>
      <c r="F1424" s="130"/>
      <c r="G1424" s="126"/>
      <c r="H1424" s="104"/>
      <c r="I1424" s="104"/>
    </row>
    <row r="1425" spans="1:9" x14ac:dyDescent="0.2">
      <c r="A1425" s="127"/>
      <c r="B1425" s="127"/>
      <c r="C1425" s="128"/>
      <c r="D1425" s="128"/>
      <c r="E1425" s="129"/>
      <c r="F1425" s="130"/>
      <c r="G1425" s="126"/>
      <c r="H1425" s="104"/>
      <c r="I1425" s="104"/>
    </row>
    <row r="1426" spans="1:9" x14ac:dyDescent="0.2">
      <c r="A1426" s="127"/>
      <c r="B1426" s="127"/>
      <c r="C1426" s="128"/>
      <c r="D1426" s="128"/>
      <c r="E1426" s="129"/>
      <c r="F1426" s="130"/>
      <c r="G1426" s="126"/>
      <c r="H1426" s="104"/>
      <c r="I1426" s="104"/>
    </row>
    <row r="1427" spans="1:9" x14ac:dyDescent="0.2">
      <c r="A1427" s="127"/>
      <c r="B1427" s="127"/>
      <c r="C1427" s="128"/>
      <c r="D1427" s="128"/>
      <c r="E1427" s="129"/>
      <c r="F1427" s="130"/>
      <c r="G1427" s="126"/>
      <c r="H1427" s="104"/>
      <c r="I1427" s="104"/>
    </row>
    <row r="1428" spans="1:9" x14ac:dyDescent="0.2">
      <c r="A1428" s="127"/>
      <c r="B1428" s="127"/>
      <c r="C1428" s="128"/>
      <c r="D1428" s="128"/>
      <c r="E1428" s="129"/>
      <c r="F1428" s="130"/>
      <c r="G1428" s="126"/>
      <c r="H1428" s="104"/>
      <c r="I1428" s="104"/>
    </row>
    <row r="1429" spans="1:9" x14ac:dyDescent="0.2">
      <c r="A1429" s="127"/>
      <c r="B1429" s="127"/>
      <c r="C1429" s="128"/>
      <c r="D1429" s="128"/>
      <c r="E1429" s="129"/>
      <c r="F1429" s="130"/>
      <c r="G1429" s="126"/>
      <c r="H1429" s="104"/>
      <c r="I1429" s="104"/>
    </row>
    <row r="1430" spans="1:9" x14ac:dyDescent="0.2">
      <c r="A1430" s="127"/>
      <c r="B1430" s="127"/>
      <c r="C1430" s="128"/>
      <c r="D1430" s="128"/>
      <c r="E1430" s="129"/>
      <c r="F1430" s="130"/>
      <c r="G1430" s="126"/>
      <c r="H1430" s="104"/>
      <c r="I1430" s="104"/>
    </row>
    <row r="1431" spans="1:9" x14ac:dyDescent="0.2">
      <c r="A1431" s="127"/>
      <c r="B1431" s="127"/>
      <c r="C1431" s="128"/>
      <c r="D1431" s="128"/>
      <c r="E1431" s="129"/>
      <c r="F1431" s="130"/>
      <c r="G1431" s="126"/>
      <c r="H1431" s="104"/>
      <c r="I1431" s="104"/>
    </row>
    <row r="1432" spans="1:9" x14ac:dyDescent="0.2">
      <c r="A1432" s="127"/>
      <c r="B1432" s="127"/>
      <c r="C1432" s="128"/>
      <c r="D1432" s="128"/>
      <c r="E1432" s="129"/>
      <c r="F1432" s="130"/>
      <c r="G1432" s="126"/>
      <c r="H1432" s="104"/>
      <c r="I1432" s="104"/>
    </row>
    <row r="1433" spans="1:9" x14ac:dyDescent="0.2">
      <c r="A1433" s="127"/>
      <c r="B1433" s="127"/>
      <c r="C1433" s="128"/>
      <c r="D1433" s="128"/>
      <c r="E1433" s="129"/>
      <c r="F1433" s="130"/>
      <c r="G1433" s="126"/>
      <c r="H1433" s="104"/>
      <c r="I1433" s="104"/>
    </row>
    <row r="1434" spans="1:9" x14ac:dyDescent="0.2">
      <c r="A1434" s="127"/>
      <c r="B1434" s="127"/>
      <c r="C1434" s="128"/>
      <c r="D1434" s="128"/>
      <c r="E1434" s="129"/>
      <c r="F1434" s="130"/>
      <c r="G1434" s="126"/>
      <c r="H1434" s="104"/>
      <c r="I1434" s="104"/>
    </row>
    <row r="1435" spans="1:9" x14ac:dyDescent="0.2">
      <c r="A1435" s="127"/>
      <c r="B1435" s="127"/>
      <c r="C1435" s="128"/>
      <c r="D1435" s="128"/>
      <c r="E1435" s="129"/>
      <c r="F1435" s="130"/>
      <c r="G1435" s="126"/>
      <c r="H1435" s="104"/>
      <c r="I1435" s="104"/>
    </row>
    <row r="1436" spans="1:9" x14ac:dyDescent="0.2">
      <c r="A1436" s="127"/>
      <c r="B1436" s="127"/>
      <c r="C1436" s="128"/>
      <c r="D1436" s="128"/>
      <c r="E1436" s="129"/>
      <c r="F1436" s="130"/>
      <c r="G1436" s="126"/>
      <c r="H1436" s="104"/>
      <c r="I1436" s="104"/>
    </row>
    <row r="1437" spans="1:9" x14ac:dyDescent="0.2">
      <c r="A1437" s="127"/>
      <c r="B1437" s="127"/>
      <c r="C1437" s="128"/>
      <c r="D1437" s="128"/>
      <c r="E1437" s="129"/>
      <c r="F1437" s="130"/>
      <c r="G1437" s="126"/>
      <c r="H1437" s="104"/>
      <c r="I1437" s="104"/>
    </row>
    <row r="1438" spans="1:9" x14ac:dyDescent="0.2">
      <c r="A1438" s="127"/>
      <c r="B1438" s="127"/>
      <c r="C1438" s="128"/>
      <c r="D1438" s="128"/>
      <c r="E1438" s="129"/>
      <c r="F1438" s="130"/>
      <c r="G1438" s="126"/>
      <c r="H1438" s="104"/>
      <c r="I1438" s="104"/>
    </row>
    <row r="1439" spans="1:9" x14ac:dyDescent="0.2">
      <c r="A1439" s="127"/>
      <c r="B1439" s="127"/>
      <c r="C1439" s="128"/>
      <c r="D1439" s="128"/>
      <c r="E1439" s="129"/>
      <c r="F1439" s="130"/>
      <c r="G1439" s="126"/>
      <c r="H1439" s="104"/>
      <c r="I1439" s="104"/>
    </row>
    <row r="1440" spans="1:9" x14ac:dyDescent="0.2">
      <c r="A1440" s="127"/>
      <c r="B1440" s="127"/>
      <c r="C1440" s="128"/>
      <c r="D1440" s="128"/>
      <c r="E1440" s="129"/>
      <c r="F1440" s="130"/>
      <c r="G1440" s="126"/>
      <c r="H1440" s="104"/>
      <c r="I1440" s="104"/>
    </row>
    <row r="1441" spans="1:9" x14ac:dyDescent="0.2">
      <c r="A1441" s="127"/>
      <c r="B1441" s="127"/>
      <c r="C1441" s="128"/>
      <c r="D1441" s="128"/>
      <c r="E1441" s="129"/>
      <c r="F1441" s="130"/>
      <c r="G1441" s="126"/>
      <c r="H1441" s="104"/>
      <c r="I1441" s="104"/>
    </row>
    <row r="1442" spans="1:9" x14ac:dyDescent="0.2">
      <c r="A1442" s="127"/>
      <c r="B1442" s="127"/>
      <c r="C1442" s="128"/>
      <c r="D1442" s="128"/>
      <c r="E1442" s="129"/>
      <c r="F1442" s="130"/>
      <c r="G1442" s="126"/>
      <c r="H1442" s="104"/>
      <c r="I1442" s="104"/>
    </row>
    <row r="1443" spans="1:9" x14ac:dyDescent="0.2">
      <c r="A1443" s="127"/>
      <c r="B1443" s="127"/>
      <c r="C1443" s="128"/>
      <c r="D1443" s="128"/>
      <c r="E1443" s="129"/>
      <c r="F1443" s="130"/>
      <c r="G1443" s="126"/>
      <c r="H1443" s="104"/>
      <c r="I1443" s="104"/>
    </row>
    <row r="1444" spans="1:9" x14ac:dyDescent="0.2">
      <c r="A1444" s="127"/>
      <c r="B1444" s="127"/>
      <c r="C1444" s="128"/>
      <c r="D1444" s="128"/>
      <c r="E1444" s="129"/>
      <c r="F1444" s="130"/>
      <c r="G1444" s="126"/>
      <c r="H1444" s="104"/>
      <c r="I1444" s="104"/>
    </row>
    <row r="1445" spans="1:9" x14ac:dyDescent="0.2">
      <c r="A1445" s="127"/>
      <c r="B1445" s="127"/>
      <c r="C1445" s="128"/>
      <c r="D1445" s="128"/>
      <c r="E1445" s="129"/>
      <c r="F1445" s="130"/>
      <c r="G1445" s="126"/>
      <c r="H1445" s="104"/>
      <c r="I1445" s="104"/>
    </row>
    <row r="1446" spans="1:9" x14ac:dyDescent="0.2">
      <c r="A1446" s="127"/>
      <c r="B1446" s="127"/>
      <c r="C1446" s="128"/>
      <c r="D1446" s="128"/>
      <c r="E1446" s="129"/>
      <c r="F1446" s="130"/>
      <c r="G1446" s="126"/>
      <c r="H1446" s="104"/>
      <c r="I1446" s="104"/>
    </row>
    <row r="1447" spans="1:9" x14ac:dyDescent="0.2">
      <c r="A1447" s="127"/>
      <c r="B1447" s="127"/>
      <c r="C1447" s="128"/>
      <c r="D1447" s="128"/>
      <c r="E1447" s="129"/>
      <c r="F1447" s="130"/>
      <c r="G1447" s="126"/>
      <c r="H1447" s="104"/>
      <c r="I1447" s="104"/>
    </row>
    <row r="1448" spans="1:9" x14ac:dyDescent="0.2">
      <c r="A1448" s="127"/>
      <c r="B1448" s="127"/>
      <c r="C1448" s="128"/>
      <c r="D1448" s="128"/>
      <c r="E1448" s="129"/>
      <c r="F1448" s="130"/>
      <c r="G1448" s="126"/>
      <c r="H1448" s="104"/>
      <c r="I1448" s="104"/>
    </row>
    <row r="1449" spans="1:9" x14ac:dyDescent="0.2">
      <c r="A1449" s="127"/>
      <c r="B1449" s="127"/>
      <c r="C1449" s="128"/>
      <c r="D1449" s="128"/>
      <c r="E1449" s="129"/>
      <c r="F1449" s="130"/>
      <c r="G1449" s="126"/>
      <c r="H1449" s="104"/>
      <c r="I1449" s="104"/>
    </row>
    <row r="1450" spans="1:9" x14ac:dyDescent="0.2">
      <c r="A1450" s="127"/>
      <c r="B1450" s="127"/>
      <c r="C1450" s="128"/>
      <c r="D1450" s="128"/>
      <c r="E1450" s="129"/>
      <c r="F1450" s="130"/>
      <c r="G1450" s="126"/>
      <c r="H1450" s="104"/>
      <c r="I1450" s="104"/>
    </row>
    <row r="1451" spans="1:9" x14ac:dyDescent="0.2">
      <c r="A1451" s="127"/>
      <c r="B1451" s="127"/>
      <c r="C1451" s="128"/>
      <c r="D1451" s="128"/>
      <c r="E1451" s="129"/>
      <c r="F1451" s="130"/>
      <c r="G1451" s="126"/>
      <c r="H1451" s="104"/>
      <c r="I1451" s="104"/>
    </row>
    <row r="1452" spans="1:9" x14ac:dyDescent="0.2">
      <c r="A1452" s="127"/>
      <c r="B1452" s="127"/>
      <c r="C1452" s="128"/>
      <c r="D1452" s="128"/>
      <c r="E1452" s="129"/>
      <c r="F1452" s="130"/>
      <c r="G1452" s="126"/>
      <c r="H1452" s="104"/>
      <c r="I1452" s="104"/>
    </row>
    <row r="1453" spans="1:9" x14ac:dyDescent="0.2">
      <c r="A1453" s="127"/>
      <c r="B1453" s="127"/>
      <c r="C1453" s="128"/>
      <c r="D1453" s="128"/>
      <c r="E1453" s="129"/>
      <c r="F1453" s="130"/>
      <c r="G1453" s="126"/>
      <c r="H1453" s="104"/>
      <c r="I1453" s="104"/>
    </row>
    <row r="1454" spans="1:9" x14ac:dyDescent="0.2">
      <c r="A1454" s="127"/>
      <c r="B1454" s="127"/>
      <c r="C1454" s="128"/>
      <c r="D1454" s="128"/>
      <c r="E1454" s="129"/>
      <c r="F1454" s="130"/>
      <c r="G1454" s="126"/>
      <c r="H1454" s="104"/>
      <c r="I1454" s="104"/>
    </row>
    <row r="1455" spans="1:9" x14ac:dyDescent="0.2">
      <c r="A1455" s="127"/>
      <c r="B1455" s="127"/>
      <c r="C1455" s="128"/>
      <c r="D1455" s="128"/>
      <c r="E1455" s="129"/>
      <c r="F1455" s="130"/>
      <c r="G1455" s="126"/>
      <c r="H1455" s="104"/>
      <c r="I1455" s="104"/>
    </row>
    <row r="1456" spans="1:9" x14ac:dyDescent="0.2">
      <c r="A1456" s="127"/>
      <c r="B1456" s="127"/>
      <c r="C1456" s="128"/>
      <c r="D1456" s="128"/>
      <c r="E1456" s="129"/>
      <c r="F1456" s="130"/>
      <c r="G1456" s="126"/>
      <c r="H1456" s="104"/>
      <c r="I1456" s="104"/>
    </row>
    <row r="1457" spans="1:9" x14ac:dyDescent="0.2">
      <c r="A1457" s="127"/>
      <c r="B1457" s="127"/>
      <c r="C1457" s="128"/>
      <c r="D1457" s="128"/>
      <c r="E1457" s="129"/>
      <c r="F1457" s="130"/>
      <c r="G1457" s="126"/>
      <c r="H1457" s="104"/>
      <c r="I1457" s="104"/>
    </row>
    <row r="1458" spans="1:9" x14ac:dyDescent="0.2">
      <c r="A1458" s="127"/>
      <c r="B1458" s="127"/>
      <c r="C1458" s="128"/>
      <c r="D1458" s="128"/>
      <c r="E1458" s="129"/>
      <c r="F1458" s="130"/>
      <c r="G1458" s="126"/>
      <c r="H1458" s="104"/>
      <c r="I1458" s="104"/>
    </row>
    <row r="1459" spans="1:9" x14ac:dyDescent="0.2">
      <c r="A1459" s="127"/>
      <c r="B1459" s="127"/>
      <c r="C1459" s="128"/>
      <c r="D1459" s="128"/>
      <c r="E1459" s="129"/>
      <c r="F1459" s="130"/>
      <c r="G1459" s="126"/>
      <c r="H1459" s="104"/>
      <c r="I1459" s="104"/>
    </row>
    <row r="1460" spans="1:9" x14ac:dyDescent="0.2">
      <c r="A1460" s="127"/>
      <c r="B1460" s="127"/>
      <c r="C1460" s="128"/>
      <c r="D1460" s="128"/>
      <c r="E1460" s="129"/>
      <c r="F1460" s="130"/>
      <c r="G1460" s="126"/>
      <c r="H1460" s="104"/>
      <c r="I1460" s="104"/>
    </row>
    <row r="1461" spans="1:9" x14ac:dyDescent="0.2">
      <c r="A1461" s="127"/>
      <c r="B1461" s="127"/>
      <c r="C1461" s="128"/>
      <c r="D1461" s="128"/>
      <c r="E1461" s="129"/>
      <c r="F1461" s="130"/>
      <c r="G1461" s="126"/>
      <c r="H1461" s="104"/>
      <c r="I1461" s="104"/>
    </row>
    <row r="1462" spans="1:9" x14ac:dyDescent="0.2">
      <c r="A1462" s="127"/>
      <c r="B1462" s="127"/>
      <c r="C1462" s="128"/>
      <c r="D1462" s="128"/>
      <c r="E1462" s="129"/>
      <c r="F1462" s="130"/>
      <c r="G1462" s="126"/>
      <c r="H1462" s="104"/>
      <c r="I1462" s="104"/>
    </row>
    <row r="1463" spans="1:9" x14ac:dyDescent="0.2">
      <c r="A1463" s="127"/>
      <c r="B1463" s="127"/>
      <c r="C1463" s="128"/>
      <c r="D1463" s="128"/>
      <c r="E1463" s="129"/>
      <c r="F1463" s="130"/>
      <c r="G1463" s="126"/>
      <c r="H1463" s="104"/>
      <c r="I1463" s="104"/>
    </row>
    <row r="1464" spans="1:9" x14ac:dyDescent="0.2">
      <c r="A1464" s="127"/>
      <c r="B1464" s="127"/>
      <c r="C1464" s="128"/>
      <c r="D1464" s="128"/>
      <c r="E1464" s="129"/>
      <c r="F1464" s="130"/>
      <c r="G1464" s="126"/>
      <c r="H1464" s="104"/>
      <c r="I1464" s="104"/>
    </row>
    <row r="1465" spans="1:9" x14ac:dyDescent="0.2">
      <c r="A1465" s="127"/>
      <c r="B1465" s="127"/>
      <c r="C1465" s="128"/>
      <c r="D1465" s="128"/>
      <c r="E1465" s="129"/>
      <c r="F1465" s="130"/>
      <c r="G1465" s="126"/>
      <c r="H1465" s="104"/>
      <c r="I1465" s="104"/>
    </row>
    <row r="1466" spans="1:9" x14ac:dyDescent="0.2">
      <c r="A1466" s="127"/>
      <c r="B1466" s="127"/>
      <c r="C1466" s="128"/>
      <c r="D1466" s="128"/>
      <c r="E1466" s="129"/>
      <c r="F1466" s="130"/>
      <c r="G1466" s="126"/>
      <c r="H1466" s="104"/>
      <c r="I1466" s="104"/>
    </row>
    <row r="1467" spans="1:9" x14ac:dyDescent="0.2">
      <c r="A1467" s="127"/>
      <c r="B1467" s="127"/>
      <c r="C1467" s="128"/>
      <c r="D1467" s="128"/>
      <c r="E1467" s="129"/>
      <c r="F1467" s="130"/>
      <c r="G1467" s="126"/>
      <c r="H1467" s="104"/>
      <c r="I1467" s="104"/>
    </row>
    <row r="1468" spans="1:9" x14ac:dyDescent="0.2">
      <c r="A1468" s="127"/>
      <c r="B1468" s="127"/>
      <c r="C1468" s="128"/>
      <c r="D1468" s="128"/>
      <c r="E1468" s="129"/>
      <c r="F1468" s="130"/>
      <c r="G1468" s="126"/>
      <c r="H1468" s="104"/>
      <c r="I1468" s="104"/>
    </row>
    <row r="1469" spans="1:9" x14ac:dyDescent="0.2">
      <c r="A1469" s="127"/>
      <c r="B1469" s="127"/>
      <c r="C1469" s="128"/>
      <c r="D1469" s="128"/>
      <c r="E1469" s="129"/>
      <c r="F1469" s="130"/>
      <c r="G1469" s="126"/>
      <c r="H1469" s="104"/>
      <c r="I1469" s="104"/>
    </row>
    <row r="1470" spans="1:9" x14ac:dyDescent="0.2">
      <c r="A1470" s="127"/>
      <c r="B1470" s="127"/>
      <c r="C1470" s="128"/>
      <c r="D1470" s="128"/>
      <c r="E1470" s="129"/>
      <c r="F1470" s="130"/>
      <c r="G1470" s="126"/>
      <c r="H1470" s="104"/>
      <c r="I1470" s="104"/>
    </row>
    <row r="1471" spans="1:9" x14ac:dyDescent="0.2">
      <c r="A1471" s="127"/>
      <c r="B1471" s="127"/>
      <c r="C1471" s="128"/>
      <c r="D1471" s="128"/>
      <c r="E1471" s="129"/>
      <c r="F1471" s="130"/>
      <c r="G1471" s="126"/>
      <c r="H1471" s="104"/>
      <c r="I1471" s="104"/>
    </row>
    <row r="1472" spans="1:9" x14ac:dyDescent="0.2">
      <c r="A1472" s="127"/>
      <c r="B1472" s="127"/>
      <c r="C1472" s="128"/>
      <c r="D1472" s="128"/>
      <c r="E1472" s="129"/>
      <c r="F1472" s="130"/>
      <c r="G1472" s="126"/>
      <c r="H1472" s="104"/>
      <c r="I1472" s="104"/>
    </row>
    <row r="1473" spans="1:9" x14ac:dyDescent="0.2">
      <c r="A1473" s="127"/>
      <c r="B1473" s="127"/>
      <c r="C1473" s="128"/>
      <c r="D1473" s="128"/>
      <c r="E1473" s="129"/>
      <c r="F1473" s="130"/>
      <c r="G1473" s="126"/>
      <c r="H1473" s="104"/>
      <c r="I1473" s="104"/>
    </row>
    <row r="1474" spans="1:9" x14ac:dyDescent="0.2">
      <c r="A1474" s="127"/>
      <c r="B1474" s="127"/>
      <c r="C1474" s="128"/>
      <c r="D1474" s="128"/>
      <c r="E1474" s="129"/>
      <c r="F1474" s="130"/>
      <c r="G1474" s="126"/>
      <c r="H1474" s="104"/>
      <c r="I1474" s="104"/>
    </row>
    <row r="1475" spans="1:9" x14ac:dyDescent="0.2">
      <c r="A1475" s="127"/>
      <c r="B1475" s="127"/>
      <c r="C1475" s="128"/>
      <c r="D1475" s="128"/>
      <c r="E1475" s="129"/>
      <c r="F1475" s="130"/>
      <c r="G1475" s="126"/>
      <c r="H1475" s="104"/>
      <c r="I1475" s="104"/>
    </row>
    <row r="1476" spans="1:9" x14ac:dyDescent="0.2">
      <c r="A1476" s="127"/>
      <c r="B1476" s="127"/>
      <c r="C1476" s="128"/>
      <c r="D1476" s="128"/>
      <c r="E1476" s="129"/>
      <c r="F1476" s="130"/>
      <c r="G1476" s="126"/>
      <c r="H1476" s="104"/>
      <c r="I1476" s="104"/>
    </row>
    <row r="1477" spans="1:9" x14ac:dyDescent="0.2">
      <c r="A1477" s="127"/>
      <c r="B1477" s="127"/>
      <c r="C1477" s="128"/>
      <c r="D1477" s="128"/>
      <c r="E1477" s="129"/>
      <c r="F1477" s="130"/>
      <c r="G1477" s="126"/>
      <c r="H1477" s="104"/>
      <c r="I1477" s="104"/>
    </row>
    <row r="1478" spans="1:9" x14ac:dyDescent="0.2">
      <c r="A1478" s="127"/>
      <c r="B1478" s="127"/>
      <c r="C1478" s="128"/>
      <c r="D1478" s="128"/>
      <c r="E1478" s="129"/>
      <c r="F1478" s="130"/>
      <c r="G1478" s="126"/>
      <c r="H1478" s="104"/>
      <c r="I1478" s="104"/>
    </row>
    <row r="1479" spans="1:9" x14ac:dyDescent="0.2">
      <c r="A1479" s="127"/>
      <c r="B1479" s="127"/>
      <c r="C1479" s="128"/>
      <c r="D1479" s="128"/>
      <c r="E1479" s="129"/>
      <c r="F1479" s="130"/>
      <c r="G1479" s="126"/>
      <c r="H1479" s="104"/>
      <c r="I1479" s="104"/>
    </row>
    <row r="1480" spans="1:9" x14ac:dyDescent="0.2">
      <c r="A1480" s="127"/>
      <c r="B1480" s="127"/>
      <c r="C1480" s="128"/>
      <c r="D1480" s="128"/>
      <c r="E1480" s="129"/>
      <c r="F1480" s="130"/>
      <c r="G1480" s="126"/>
      <c r="H1480" s="104"/>
      <c r="I1480" s="104"/>
    </row>
    <row r="1481" spans="1:9" x14ac:dyDescent="0.2">
      <c r="A1481" s="127"/>
      <c r="B1481" s="127"/>
      <c r="C1481" s="128"/>
      <c r="D1481" s="128"/>
      <c r="E1481" s="129"/>
      <c r="F1481" s="130"/>
      <c r="G1481" s="126"/>
      <c r="H1481" s="104"/>
      <c r="I1481" s="104"/>
    </row>
    <row r="1482" spans="1:9" x14ac:dyDescent="0.2">
      <c r="A1482" s="127"/>
      <c r="B1482" s="127"/>
      <c r="C1482" s="128"/>
      <c r="D1482" s="128"/>
      <c r="E1482" s="129"/>
      <c r="F1482" s="130"/>
      <c r="G1482" s="126"/>
      <c r="H1482" s="104"/>
      <c r="I1482" s="104"/>
    </row>
    <row r="1483" spans="1:9" x14ac:dyDescent="0.2">
      <c r="A1483" s="127"/>
      <c r="B1483" s="127"/>
      <c r="C1483" s="128"/>
      <c r="D1483" s="128"/>
      <c r="E1483" s="129"/>
      <c r="F1483" s="130"/>
      <c r="G1483" s="126"/>
      <c r="H1483" s="104"/>
      <c r="I1483" s="104"/>
    </row>
    <row r="1484" spans="1:9" x14ac:dyDescent="0.2">
      <c r="A1484" s="127"/>
      <c r="B1484" s="127"/>
      <c r="C1484" s="128"/>
      <c r="D1484" s="128"/>
      <c r="E1484" s="129"/>
      <c r="F1484" s="130"/>
      <c r="G1484" s="126"/>
      <c r="H1484" s="104"/>
      <c r="I1484" s="104"/>
    </row>
    <row r="1485" spans="1:9" x14ac:dyDescent="0.2">
      <c r="A1485" s="127"/>
      <c r="B1485" s="127"/>
      <c r="C1485" s="128"/>
      <c r="D1485" s="128"/>
      <c r="E1485" s="129"/>
      <c r="F1485" s="130"/>
      <c r="G1485" s="126"/>
      <c r="H1485" s="104"/>
      <c r="I1485" s="104"/>
    </row>
    <row r="1486" spans="1:9" x14ac:dyDescent="0.2">
      <c r="A1486" s="127"/>
      <c r="B1486" s="127"/>
      <c r="C1486" s="128"/>
      <c r="D1486" s="128"/>
      <c r="E1486" s="129"/>
      <c r="F1486" s="130"/>
      <c r="G1486" s="126"/>
      <c r="H1486" s="104"/>
      <c r="I1486" s="104"/>
    </row>
    <row r="1487" spans="1:9" x14ac:dyDescent="0.2">
      <c r="A1487" s="127"/>
      <c r="B1487" s="127"/>
      <c r="C1487" s="128"/>
      <c r="D1487" s="128"/>
      <c r="E1487" s="129"/>
      <c r="F1487" s="130"/>
      <c r="G1487" s="126"/>
      <c r="H1487" s="104"/>
      <c r="I1487" s="104"/>
    </row>
    <row r="1488" spans="1:9" x14ac:dyDescent="0.2">
      <c r="A1488" s="127"/>
      <c r="B1488" s="127"/>
      <c r="C1488" s="128"/>
      <c r="D1488" s="128"/>
      <c r="E1488" s="129"/>
      <c r="F1488" s="130"/>
      <c r="G1488" s="126"/>
      <c r="H1488" s="104"/>
      <c r="I1488" s="104"/>
    </row>
    <row r="1489" spans="1:9" x14ac:dyDescent="0.2">
      <c r="A1489" s="127"/>
      <c r="B1489" s="127"/>
      <c r="C1489" s="128"/>
      <c r="D1489" s="128"/>
      <c r="E1489" s="129"/>
      <c r="F1489" s="130"/>
      <c r="G1489" s="126"/>
      <c r="H1489" s="104"/>
      <c r="I1489" s="104"/>
    </row>
    <row r="1490" spans="1:9" x14ac:dyDescent="0.2">
      <c r="A1490" s="127"/>
      <c r="B1490" s="127"/>
      <c r="C1490" s="128"/>
      <c r="D1490" s="128"/>
      <c r="E1490" s="129"/>
      <c r="F1490" s="130"/>
      <c r="G1490" s="126"/>
      <c r="H1490" s="104"/>
      <c r="I1490" s="104"/>
    </row>
    <row r="1491" spans="1:9" x14ac:dyDescent="0.2">
      <c r="A1491" s="127"/>
      <c r="B1491" s="127"/>
      <c r="C1491" s="128"/>
      <c r="D1491" s="128"/>
      <c r="E1491" s="129"/>
      <c r="F1491" s="130"/>
      <c r="G1491" s="126"/>
      <c r="H1491" s="104"/>
      <c r="I1491" s="104"/>
    </row>
    <row r="1492" spans="1:9" x14ac:dyDescent="0.2">
      <c r="A1492" s="127"/>
      <c r="B1492" s="127"/>
      <c r="C1492" s="128"/>
      <c r="D1492" s="128"/>
      <c r="E1492" s="129"/>
      <c r="F1492" s="130"/>
      <c r="G1492" s="126"/>
      <c r="H1492" s="104"/>
      <c r="I1492" s="104"/>
    </row>
    <row r="1493" spans="1:9" x14ac:dyDescent="0.2">
      <c r="A1493" s="127"/>
      <c r="B1493" s="127"/>
      <c r="C1493" s="128"/>
      <c r="D1493" s="128"/>
      <c r="E1493" s="129"/>
      <c r="F1493" s="130"/>
      <c r="G1493" s="126"/>
      <c r="H1493" s="104"/>
      <c r="I1493" s="104"/>
    </row>
    <row r="1494" spans="1:9" x14ac:dyDescent="0.2">
      <c r="A1494" s="127"/>
      <c r="B1494" s="127"/>
      <c r="C1494" s="128"/>
      <c r="D1494" s="128"/>
      <c r="E1494" s="129"/>
      <c r="F1494" s="130"/>
      <c r="G1494" s="126"/>
      <c r="H1494" s="104"/>
      <c r="I1494" s="104"/>
    </row>
    <row r="1495" spans="1:9" x14ac:dyDescent="0.2">
      <c r="A1495" s="127"/>
      <c r="B1495" s="127"/>
      <c r="C1495" s="128"/>
      <c r="D1495" s="128"/>
      <c r="E1495" s="129"/>
      <c r="F1495" s="130"/>
      <c r="G1495" s="126"/>
      <c r="H1495" s="104"/>
      <c r="I1495" s="104"/>
    </row>
    <row r="1496" spans="1:9" x14ac:dyDescent="0.2">
      <c r="A1496" s="127"/>
      <c r="B1496" s="127"/>
      <c r="C1496" s="128"/>
      <c r="D1496" s="128"/>
      <c r="E1496" s="129"/>
      <c r="F1496" s="130"/>
      <c r="G1496" s="126"/>
      <c r="H1496" s="104"/>
      <c r="I1496" s="104"/>
    </row>
    <row r="1497" spans="1:9" x14ac:dyDescent="0.2">
      <c r="A1497" s="127"/>
      <c r="B1497" s="127"/>
      <c r="C1497" s="128"/>
      <c r="D1497" s="128"/>
      <c r="E1497" s="129"/>
      <c r="F1497" s="130"/>
      <c r="G1497" s="126"/>
      <c r="H1497" s="104"/>
      <c r="I1497" s="104"/>
    </row>
    <row r="1498" spans="1:9" x14ac:dyDescent="0.2">
      <c r="A1498" s="127"/>
      <c r="B1498" s="127"/>
      <c r="C1498" s="128"/>
      <c r="D1498" s="128"/>
      <c r="E1498" s="129"/>
      <c r="F1498" s="130"/>
      <c r="G1498" s="126"/>
      <c r="H1498" s="104"/>
      <c r="I1498" s="104"/>
    </row>
    <row r="1499" spans="1:9" x14ac:dyDescent="0.2">
      <c r="A1499" s="127"/>
      <c r="B1499" s="127"/>
      <c r="C1499" s="128"/>
      <c r="D1499" s="128"/>
      <c r="E1499" s="129"/>
      <c r="F1499" s="130"/>
      <c r="G1499" s="126"/>
      <c r="H1499" s="104"/>
      <c r="I1499" s="104"/>
    </row>
    <row r="1500" spans="1:9" x14ac:dyDescent="0.2">
      <c r="A1500" s="127"/>
      <c r="B1500" s="127"/>
      <c r="C1500" s="128"/>
      <c r="D1500" s="128"/>
      <c r="E1500" s="129"/>
      <c r="F1500" s="130"/>
      <c r="G1500" s="126"/>
      <c r="H1500" s="104"/>
      <c r="I1500" s="104"/>
    </row>
    <row r="1501" spans="1:9" x14ac:dyDescent="0.2">
      <c r="A1501" s="127"/>
      <c r="B1501" s="127"/>
      <c r="C1501" s="128"/>
      <c r="D1501" s="128"/>
      <c r="E1501" s="129"/>
      <c r="F1501" s="130"/>
      <c r="G1501" s="126"/>
      <c r="H1501" s="104"/>
      <c r="I1501" s="104"/>
    </row>
    <row r="1502" spans="1:9" x14ac:dyDescent="0.2">
      <c r="A1502" s="127"/>
      <c r="B1502" s="127"/>
      <c r="C1502" s="128"/>
      <c r="D1502" s="128"/>
      <c r="E1502" s="129"/>
      <c r="F1502" s="130"/>
      <c r="G1502" s="126"/>
      <c r="H1502" s="104"/>
      <c r="I1502" s="104"/>
    </row>
    <row r="1503" spans="1:9" x14ac:dyDescent="0.2">
      <c r="A1503" s="127"/>
      <c r="B1503" s="127"/>
      <c r="C1503" s="128"/>
      <c r="D1503" s="128"/>
      <c r="E1503" s="129"/>
      <c r="F1503" s="130"/>
      <c r="G1503" s="126"/>
      <c r="H1503" s="104"/>
      <c r="I1503" s="104"/>
    </row>
    <row r="1504" spans="1:9" x14ac:dyDescent="0.2">
      <c r="A1504" s="127"/>
      <c r="B1504" s="127"/>
      <c r="C1504" s="128"/>
      <c r="D1504" s="128"/>
      <c r="E1504" s="129"/>
      <c r="F1504" s="130"/>
      <c r="G1504" s="126"/>
      <c r="H1504" s="104"/>
      <c r="I1504" s="104"/>
    </row>
    <row r="1505" spans="1:9" x14ac:dyDescent="0.2">
      <c r="A1505" s="127"/>
      <c r="B1505" s="127"/>
      <c r="C1505" s="128"/>
      <c r="D1505" s="128"/>
      <c r="E1505" s="129"/>
      <c r="F1505" s="130"/>
      <c r="G1505" s="126"/>
      <c r="H1505" s="104"/>
      <c r="I1505" s="104"/>
    </row>
    <row r="1506" spans="1:9" x14ac:dyDescent="0.2">
      <c r="A1506" s="127"/>
      <c r="B1506" s="127"/>
      <c r="C1506" s="128"/>
      <c r="D1506" s="128"/>
      <c r="E1506" s="129"/>
      <c r="F1506" s="130"/>
      <c r="G1506" s="126"/>
      <c r="H1506" s="104"/>
      <c r="I1506" s="104"/>
    </row>
    <row r="1507" spans="1:9" x14ac:dyDescent="0.2">
      <c r="A1507" s="127"/>
      <c r="B1507" s="127"/>
      <c r="C1507" s="128"/>
      <c r="D1507" s="128"/>
      <c r="E1507" s="129"/>
      <c r="F1507" s="130"/>
      <c r="G1507" s="126"/>
      <c r="H1507" s="104"/>
      <c r="I1507" s="104"/>
    </row>
    <row r="1508" spans="1:9" x14ac:dyDescent="0.2">
      <c r="A1508" s="127"/>
      <c r="B1508" s="127"/>
      <c r="C1508" s="128"/>
      <c r="D1508" s="128"/>
      <c r="E1508" s="129"/>
      <c r="F1508" s="130"/>
      <c r="G1508" s="126"/>
      <c r="H1508" s="104"/>
      <c r="I1508" s="104"/>
    </row>
    <row r="1509" spans="1:9" x14ac:dyDescent="0.2">
      <c r="A1509" s="127"/>
      <c r="B1509" s="127"/>
      <c r="C1509" s="128"/>
      <c r="D1509" s="128"/>
      <c r="E1509" s="129"/>
      <c r="F1509" s="130"/>
      <c r="G1509" s="126"/>
      <c r="H1509" s="104"/>
      <c r="I1509" s="104"/>
    </row>
    <row r="1510" spans="1:9" x14ac:dyDescent="0.2">
      <c r="A1510" s="127"/>
      <c r="B1510" s="127"/>
      <c r="C1510" s="128"/>
      <c r="D1510" s="128"/>
      <c r="E1510" s="129"/>
      <c r="F1510" s="130"/>
      <c r="G1510" s="126"/>
      <c r="H1510" s="104"/>
      <c r="I1510" s="104"/>
    </row>
    <row r="1511" spans="1:9" x14ac:dyDescent="0.2">
      <c r="A1511" s="127"/>
      <c r="B1511" s="127"/>
      <c r="C1511" s="128"/>
      <c r="D1511" s="128"/>
      <c r="E1511" s="129"/>
      <c r="F1511" s="130"/>
      <c r="G1511" s="126"/>
      <c r="H1511" s="104"/>
      <c r="I1511" s="104"/>
    </row>
    <row r="1512" spans="1:9" x14ac:dyDescent="0.2">
      <c r="A1512" s="127"/>
      <c r="B1512" s="127"/>
      <c r="C1512" s="128"/>
      <c r="D1512" s="128"/>
      <c r="E1512" s="129"/>
      <c r="F1512" s="130"/>
      <c r="G1512" s="126"/>
      <c r="H1512" s="104"/>
      <c r="I1512" s="104"/>
    </row>
    <row r="1513" spans="1:9" x14ac:dyDescent="0.2">
      <c r="A1513" s="127"/>
      <c r="B1513" s="127"/>
      <c r="C1513" s="128"/>
      <c r="D1513" s="128"/>
      <c r="E1513" s="129"/>
      <c r="F1513" s="130"/>
      <c r="G1513" s="126"/>
      <c r="H1513" s="104"/>
      <c r="I1513" s="104"/>
    </row>
    <row r="1514" spans="1:9" x14ac:dyDescent="0.2">
      <c r="A1514" s="127"/>
      <c r="B1514" s="127"/>
      <c r="C1514" s="128"/>
      <c r="D1514" s="128"/>
      <c r="E1514" s="129"/>
      <c r="F1514" s="130"/>
      <c r="G1514" s="126"/>
      <c r="H1514" s="104"/>
      <c r="I1514" s="104"/>
    </row>
    <row r="1515" spans="1:9" x14ac:dyDescent="0.2">
      <c r="A1515" s="127"/>
      <c r="B1515" s="127"/>
      <c r="C1515" s="128"/>
      <c r="D1515" s="128"/>
      <c r="E1515" s="129"/>
      <c r="F1515" s="130"/>
      <c r="G1515" s="126"/>
      <c r="H1515" s="104"/>
      <c r="I1515" s="104"/>
    </row>
    <row r="1516" spans="1:9" x14ac:dyDescent="0.2">
      <c r="A1516" s="127"/>
      <c r="B1516" s="127"/>
      <c r="C1516" s="128"/>
      <c r="D1516" s="128"/>
      <c r="E1516" s="129"/>
      <c r="F1516" s="130"/>
      <c r="G1516" s="126"/>
      <c r="H1516" s="104"/>
      <c r="I1516" s="104"/>
    </row>
    <row r="1517" spans="1:9" x14ac:dyDescent="0.2">
      <c r="A1517" s="127"/>
      <c r="B1517" s="127"/>
      <c r="C1517" s="128"/>
      <c r="D1517" s="128"/>
      <c r="E1517" s="129"/>
      <c r="F1517" s="130"/>
      <c r="G1517" s="126"/>
      <c r="H1517" s="104"/>
      <c r="I1517" s="104"/>
    </row>
    <row r="1518" spans="1:9" x14ac:dyDescent="0.2">
      <c r="A1518" s="127"/>
      <c r="B1518" s="127"/>
      <c r="C1518" s="128"/>
      <c r="D1518" s="128"/>
      <c r="E1518" s="129"/>
      <c r="F1518" s="130"/>
      <c r="G1518" s="126"/>
      <c r="H1518" s="104"/>
      <c r="I1518" s="104"/>
    </row>
    <row r="1519" spans="1:9" x14ac:dyDescent="0.2">
      <c r="A1519" s="127"/>
      <c r="B1519" s="127"/>
      <c r="C1519" s="128"/>
      <c r="D1519" s="128"/>
      <c r="E1519" s="129"/>
      <c r="F1519" s="130"/>
      <c r="G1519" s="126"/>
      <c r="H1519" s="104"/>
      <c r="I1519" s="104"/>
    </row>
    <row r="1520" spans="1:9" x14ac:dyDescent="0.2">
      <c r="A1520" s="127"/>
      <c r="B1520" s="127"/>
      <c r="C1520" s="128"/>
      <c r="D1520" s="128"/>
      <c r="E1520" s="129"/>
      <c r="F1520" s="130"/>
      <c r="G1520" s="126"/>
      <c r="H1520" s="104"/>
      <c r="I1520" s="104"/>
    </row>
    <row r="1521" spans="1:9" x14ac:dyDescent="0.2">
      <c r="A1521" s="127"/>
      <c r="B1521" s="127"/>
      <c r="C1521" s="128"/>
      <c r="D1521" s="128"/>
      <c r="E1521" s="129"/>
      <c r="F1521" s="130"/>
      <c r="G1521" s="126"/>
      <c r="H1521" s="104"/>
      <c r="I1521" s="104"/>
    </row>
    <row r="1522" spans="1:9" x14ac:dyDescent="0.2">
      <c r="A1522" s="127"/>
      <c r="B1522" s="127"/>
      <c r="C1522" s="128"/>
      <c r="D1522" s="128"/>
      <c r="E1522" s="129"/>
      <c r="F1522" s="130"/>
      <c r="G1522" s="126"/>
      <c r="H1522" s="104"/>
      <c r="I1522" s="104"/>
    </row>
    <row r="1523" spans="1:9" x14ac:dyDescent="0.2">
      <c r="A1523" s="127"/>
      <c r="B1523" s="127"/>
      <c r="C1523" s="128"/>
      <c r="D1523" s="128"/>
      <c r="E1523" s="129"/>
      <c r="F1523" s="130"/>
      <c r="G1523" s="126"/>
      <c r="H1523" s="104"/>
      <c r="I1523" s="104"/>
    </row>
    <row r="1524" spans="1:9" x14ac:dyDescent="0.2">
      <c r="A1524" s="127"/>
      <c r="B1524" s="127"/>
      <c r="C1524" s="128"/>
      <c r="D1524" s="128"/>
      <c r="E1524" s="129"/>
      <c r="F1524" s="130"/>
      <c r="G1524" s="126"/>
      <c r="H1524" s="104"/>
      <c r="I1524" s="104"/>
    </row>
    <row r="1525" spans="1:9" x14ac:dyDescent="0.2">
      <c r="A1525" s="127"/>
      <c r="B1525" s="127"/>
      <c r="C1525" s="128"/>
      <c r="D1525" s="128"/>
      <c r="E1525" s="129"/>
      <c r="F1525" s="130"/>
      <c r="G1525" s="126"/>
      <c r="H1525" s="104"/>
      <c r="I1525" s="104"/>
    </row>
    <row r="1526" spans="1:9" x14ac:dyDescent="0.2">
      <c r="A1526" s="127"/>
      <c r="B1526" s="127"/>
      <c r="C1526" s="128"/>
      <c r="D1526" s="128"/>
      <c r="E1526" s="129"/>
      <c r="F1526" s="130"/>
      <c r="G1526" s="126"/>
      <c r="H1526" s="104"/>
      <c r="I1526" s="104"/>
    </row>
    <row r="1527" spans="1:9" x14ac:dyDescent="0.2">
      <c r="A1527" s="127"/>
      <c r="B1527" s="127"/>
      <c r="C1527" s="128"/>
      <c r="D1527" s="128"/>
      <c r="E1527" s="129"/>
      <c r="F1527" s="130"/>
      <c r="G1527" s="126"/>
      <c r="H1527" s="104"/>
      <c r="I1527" s="104"/>
    </row>
    <row r="1528" spans="1:9" x14ac:dyDescent="0.2">
      <c r="A1528" s="127"/>
      <c r="B1528" s="127"/>
      <c r="C1528" s="128"/>
      <c r="D1528" s="128"/>
      <c r="E1528" s="129"/>
      <c r="F1528" s="130"/>
      <c r="G1528" s="126"/>
      <c r="H1528" s="104"/>
      <c r="I1528" s="104"/>
    </row>
    <row r="1529" spans="1:9" x14ac:dyDescent="0.2">
      <c r="A1529" s="127"/>
      <c r="B1529" s="127"/>
      <c r="C1529" s="128"/>
      <c r="D1529" s="128"/>
      <c r="E1529" s="129"/>
      <c r="F1529" s="130"/>
      <c r="G1529" s="126"/>
      <c r="H1529" s="104"/>
      <c r="I1529" s="104"/>
    </row>
    <row r="1530" spans="1:9" x14ac:dyDescent="0.2">
      <c r="A1530" s="127"/>
      <c r="B1530" s="127"/>
      <c r="C1530" s="128"/>
      <c r="D1530" s="128"/>
      <c r="E1530" s="129"/>
      <c r="F1530" s="130"/>
      <c r="G1530" s="126"/>
      <c r="H1530" s="104"/>
      <c r="I1530" s="104"/>
    </row>
    <row r="1531" spans="1:9" x14ac:dyDescent="0.2">
      <c r="A1531" s="127"/>
      <c r="B1531" s="127"/>
      <c r="C1531" s="128"/>
      <c r="D1531" s="128"/>
      <c r="E1531" s="130"/>
      <c r="F1531" s="130"/>
      <c r="G1531" s="126"/>
      <c r="H1531" s="104"/>
      <c r="I1531" s="104"/>
    </row>
    <row r="1532" spans="1:9" x14ac:dyDescent="0.2">
      <c r="A1532" s="127"/>
      <c r="B1532" s="127"/>
      <c r="C1532" s="128"/>
      <c r="D1532" s="128"/>
      <c r="E1532" s="129"/>
      <c r="F1532" s="130"/>
      <c r="G1532" s="126"/>
      <c r="H1532" s="104"/>
      <c r="I1532" s="104"/>
    </row>
    <row r="1533" spans="1:9" x14ac:dyDescent="0.2">
      <c r="A1533" s="127"/>
      <c r="B1533" s="127"/>
      <c r="C1533" s="128"/>
      <c r="D1533" s="128"/>
      <c r="E1533" s="129"/>
      <c r="F1533" s="130"/>
      <c r="G1533" s="126"/>
      <c r="H1533" s="104"/>
      <c r="I1533" s="104"/>
    </row>
    <row r="1534" spans="1:9" x14ac:dyDescent="0.2">
      <c r="A1534" s="127"/>
      <c r="B1534" s="127"/>
      <c r="C1534" s="128"/>
      <c r="D1534" s="128"/>
      <c r="E1534" s="129"/>
      <c r="F1534" s="130"/>
      <c r="G1534" s="126"/>
      <c r="H1534" s="104"/>
      <c r="I1534" s="104"/>
    </row>
    <row r="1535" spans="1:9" x14ac:dyDescent="0.2">
      <c r="A1535" s="127"/>
      <c r="B1535" s="127"/>
      <c r="C1535" s="128"/>
      <c r="D1535" s="128"/>
      <c r="E1535" s="129"/>
      <c r="F1535" s="130"/>
      <c r="G1535" s="126"/>
      <c r="H1535" s="104"/>
      <c r="I1535" s="104"/>
    </row>
    <row r="1536" spans="1:9" x14ac:dyDescent="0.2">
      <c r="A1536" s="127"/>
      <c r="B1536" s="127"/>
      <c r="C1536" s="128"/>
      <c r="D1536" s="128"/>
      <c r="E1536" s="129"/>
      <c r="F1536" s="130"/>
      <c r="G1536" s="126"/>
      <c r="H1536" s="104"/>
      <c r="I1536" s="104"/>
    </row>
    <row r="1537" spans="1:9" x14ac:dyDescent="0.2">
      <c r="A1537" s="127"/>
      <c r="B1537" s="127"/>
      <c r="C1537" s="128"/>
      <c r="D1537" s="128"/>
      <c r="E1537" s="129"/>
      <c r="F1537" s="130"/>
      <c r="G1537" s="126"/>
      <c r="H1537" s="104"/>
      <c r="I1537" s="104"/>
    </row>
    <row r="1538" spans="1:9" x14ac:dyDescent="0.2">
      <c r="A1538" s="127"/>
      <c r="B1538" s="127"/>
      <c r="C1538" s="128"/>
      <c r="D1538" s="128"/>
      <c r="E1538" s="129"/>
      <c r="F1538" s="130"/>
      <c r="G1538" s="126"/>
      <c r="H1538" s="104"/>
      <c r="I1538" s="104"/>
    </row>
    <row r="1539" spans="1:9" x14ac:dyDescent="0.2">
      <c r="A1539" s="127"/>
      <c r="B1539" s="127"/>
      <c r="C1539" s="128"/>
      <c r="D1539" s="128"/>
      <c r="E1539" s="129"/>
      <c r="F1539" s="130"/>
      <c r="G1539" s="126"/>
      <c r="H1539" s="104"/>
      <c r="I1539" s="104"/>
    </row>
    <row r="1540" spans="1:9" x14ac:dyDescent="0.2">
      <c r="A1540" s="127"/>
      <c r="B1540" s="127"/>
      <c r="C1540" s="128"/>
      <c r="D1540" s="128"/>
      <c r="E1540" s="129"/>
      <c r="F1540" s="130"/>
      <c r="G1540" s="126"/>
      <c r="H1540" s="104"/>
      <c r="I1540" s="104"/>
    </row>
    <row r="1541" spans="1:9" x14ac:dyDescent="0.2">
      <c r="A1541" s="127"/>
      <c r="B1541" s="127"/>
      <c r="C1541" s="128"/>
      <c r="D1541" s="128"/>
      <c r="E1541" s="129"/>
      <c r="F1541" s="130"/>
      <c r="G1541" s="126"/>
      <c r="H1541" s="104"/>
      <c r="I1541" s="104"/>
    </row>
    <row r="1542" spans="1:9" x14ac:dyDescent="0.2">
      <c r="A1542" s="127"/>
      <c r="B1542" s="127"/>
      <c r="C1542" s="128"/>
      <c r="D1542" s="128"/>
      <c r="E1542" s="129"/>
      <c r="F1542" s="130"/>
      <c r="G1542" s="126"/>
      <c r="H1542" s="104"/>
      <c r="I1542" s="104"/>
    </row>
    <row r="1543" spans="1:9" x14ac:dyDescent="0.2">
      <c r="A1543" s="127"/>
      <c r="B1543" s="127"/>
      <c r="C1543" s="128"/>
      <c r="D1543" s="128"/>
      <c r="E1543" s="129"/>
      <c r="F1543" s="130"/>
      <c r="G1543" s="126"/>
      <c r="H1543" s="104"/>
      <c r="I1543" s="104"/>
    </row>
    <row r="1544" spans="1:9" x14ac:dyDescent="0.2">
      <c r="A1544" s="127"/>
      <c r="B1544" s="127"/>
      <c r="C1544" s="128"/>
      <c r="D1544" s="128"/>
      <c r="E1544" s="129"/>
      <c r="F1544" s="130"/>
      <c r="G1544" s="126"/>
      <c r="H1544" s="104"/>
      <c r="I1544" s="104"/>
    </row>
    <row r="1545" spans="1:9" x14ac:dyDescent="0.2">
      <c r="A1545" s="127"/>
      <c r="B1545" s="127"/>
      <c r="C1545" s="128"/>
      <c r="D1545" s="128"/>
      <c r="E1545" s="129"/>
      <c r="F1545" s="130"/>
      <c r="G1545" s="126"/>
      <c r="H1545" s="104"/>
      <c r="I1545" s="104"/>
    </row>
    <row r="1546" spans="1:9" x14ac:dyDescent="0.2">
      <c r="A1546" s="127"/>
      <c r="B1546" s="127"/>
      <c r="C1546" s="128"/>
      <c r="D1546" s="128"/>
      <c r="E1546" s="129"/>
      <c r="F1546" s="130"/>
      <c r="G1546" s="126"/>
      <c r="H1546" s="104"/>
      <c r="I1546" s="104"/>
    </row>
    <row r="1547" spans="1:9" x14ac:dyDescent="0.2">
      <c r="A1547" s="127"/>
      <c r="B1547" s="127"/>
      <c r="C1547" s="128"/>
      <c r="D1547" s="128"/>
      <c r="E1547" s="129"/>
      <c r="F1547" s="130"/>
      <c r="G1547" s="126"/>
      <c r="H1547" s="104"/>
      <c r="I1547" s="104"/>
    </row>
    <row r="1548" spans="1:9" x14ac:dyDescent="0.2">
      <c r="A1548" s="127"/>
      <c r="B1548" s="127"/>
      <c r="C1548" s="128"/>
      <c r="D1548" s="128"/>
      <c r="E1548" s="129"/>
      <c r="F1548" s="130"/>
      <c r="G1548" s="126"/>
      <c r="H1548" s="104"/>
      <c r="I1548" s="104"/>
    </row>
    <row r="1549" spans="1:9" x14ac:dyDescent="0.2">
      <c r="A1549" s="127"/>
      <c r="B1549" s="127"/>
      <c r="C1549" s="128"/>
      <c r="D1549" s="128"/>
      <c r="E1549" s="129"/>
      <c r="F1549" s="130"/>
      <c r="G1549" s="126"/>
      <c r="H1549" s="104"/>
      <c r="I1549" s="104"/>
    </row>
    <row r="1550" spans="1:9" x14ac:dyDescent="0.2">
      <c r="A1550" s="127"/>
      <c r="B1550" s="127"/>
      <c r="C1550" s="128"/>
      <c r="D1550" s="128"/>
      <c r="E1550" s="129"/>
      <c r="F1550" s="130"/>
      <c r="G1550" s="126"/>
      <c r="H1550" s="104"/>
      <c r="I1550" s="104"/>
    </row>
    <row r="1551" spans="1:9" x14ac:dyDescent="0.2">
      <c r="A1551" s="127"/>
      <c r="B1551" s="127"/>
      <c r="C1551" s="128"/>
      <c r="D1551" s="128"/>
      <c r="E1551" s="129"/>
      <c r="F1551" s="130"/>
      <c r="G1551" s="126"/>
      <c r="H1551" s="104"/>
      <c r="I1551" s="104"/>
    </row>
    <row r="1552" spans="1:9" x14ac:dyDescent="0.2">
      <c r="A1552" s="127"/>
      <c r="B1552" s="127"/>
      <c r="C1552" s="128"/>
      <c r="D1552" s="128"/>
      <c r="E1552" s="129"/>
      <c r="F1552" s="130"/>
      <c r="G1552" s="126"/>
      <c r="H1552" s="104"/>
      <c r="I1552" s="104"/>
    </row>
    <row r="1553" spans="1:9" x14ac:dyDescent="0.2">
      <c r="A1553" s="127"/>
      <c r="B1553" s="127"/>
      <c r="C1553" s="128"/>
      <c r="D1553" s="128"/>
      <c r="E1553" s="129"/>
      <c r="F1553" s="130"/>
      <c r="G1553" s="126"/>
      <c r="H1553" s="104"/>
      <c r="I1553" s="104"/>
    </row>
    <row r="1554" spans="1:9" x14ac:dyDescent="0.2">
      <c r="A1554" s="127"/>
      <c r="B1554" s="127"/>
      <c r="C1554" s="128"/>
      <c r="D1554" s="128"/>
      <c r="E1554" s="129"/>
      <c r="F1554" s="130"/>
      <c r="G1554" s="126"/>
      <c r="H1554" s="104"/>
      <c r="I1554" s="104"/>
    </row>
    <row r="1555" spans="1:9" x14ac:dyDescent="0.2">
      <c r="A1555" s="127"/>
      <c r="B1555" s="127"/>
      <c r="C1555" s="128"/>
      <c r="D1555" s="128"/>
      <c r="E1555" s="129"/>
      <c r="F1555" s="130"/>
      <c r="G1555" s="126"/>
      <c r="H1555" s="104"/>
      <c r="I1555" s="104"/>
    </row>
    <row r="1556" spans="1:9" x14ac:dyDescent="0.2">
      <c r="A1556" s="127"/>
      <c r="B1556" s="127"/>
      <c r="C1556" s="128"/>
      <c r="D1556" s="128"/>
      <c r="E1556" s="129"/>
      <c r="F1556" s="130"/>
      <c r="G1556" s="126"/>
      <c r="H1556" s="104"/>
      <c r="I1556" s="104"/>
    </row>
    <row r="1557" spans="1:9" x14ac:dyDescent="0.2">
      <c r="A1557" s="127"/>
      <c r="B1557" s="127"/>
      <c r="C1557" s="128"/>
      <c r="D1557" s="128"/>
      <c r="E1557" s="129"/>
      <c r="F1557" s="130"/>
      <c r="G1557" s="126"/>
      <c r="H1557" s="104"/>
      <c r="I1557" s="104"/>
    </row>
    <row r="1558" spans="1:9" x14ac:dyDescent="0.2">
      <c r="A1558" s="127"/>
      <c r="B1558" s="127"/>
      <c r="C1558" s="128"/>
      <c r="D1558" s="128"/>
      <c r="E1558" s="129"/>
      <c r="F1558" s="130"/>
      <c r="G1558" s="126"/>
      <c r="H1558" s="104"/>
      <c r="I1558" s="104"/>
    </row>
    <row r="1559" spans="1:9" x14ac:dyDescent="0.2">
      <c r="A1559" s="127"/>
      <c r="B1559" s="127"/>
      <c r="C1559" s="128"/>
      <c r="D1559" s="128"/>
      <c r="E1559" s="129"/>
      <c r="F1559" s="130"/>
      <c r="G1559" s="126"/>
      <c r="H1559" s="104"/>
      <c r="I1559" s="104"/>
    </row>
    <row r="1560" spans="1:9" x14ac:dyDescent="0.2">
      <c r="A1560" s="127"/>
      <c r="B1560" s="127"/>
      <c r="C1560" s="128"/>
      <c r="D1560" s="128"/>
      <c r="E1560" s="129"/>
      <c r="F1560" s="130"/>
      <c r="G1560" s="126"/>
      <c r="H1560" s="104"/>
      <c r="I1560" s="104"/>
    </row>
    <row r="1561" spans="1:9" x14ac:dyDescent="0.2">
      <c r="A1561" s="127"/>
      <c r="B1561" s="127"/>
      <c r="C1561" s="128"/>
      <c r="D1561" s="128"/>
      <c r="E1561" s="129"/>
      <c r="F1561" s="130"/>
      <c r="G1561" s="126"/>
      <c r="H1561" s="104"/>
      <c r="I1561" s="104"/>
    </row>
    <row r="1562" spans="1:9" x14ac:dyDescent="0.2">
      <c r="A1562" s="127"/>
      <c r="B1562" s="127"/>
      <c r="C1562" s="128"/>
      <c r="D1562" s="128"/>
      <c r="E1562" s="129"/>
      <c r="F1562" s="130"/>
      <c r="G1562" s="126"/>
      <c r="H1562" s="104"/>
      <c r="I1562" s="104"/>
    </row>
    <row r="1563" spans="1:9" x14ac:dyDescent="0.2">
      <c r="A1563" s="127"/>
      <c r="B1563" s="127"/>
      <c r="C1563" s="128"/>
      <c r="D1563" s="128"/>
      <c r="E1563" s="129"/>
      <c r="F1563" s="130"/>
      <c r="G1563" s="126"/>
      <c r="H1563" s="104"/>
      <c r="I1563" s="104"/>
    </row>
    <row r="1564" spans="1:9" x14ac:dyDescent="0.2">
      <c r="A1564" s="127"/>
      <c r="B1564" s="127"/>
      <c r="C1564" s="128"/>
      <c r="D1564" s="128"/>
      <c r="E1564" s="129"/>
      <c r="F1564" s="130"/>
      <c r="G1564" s="126"/>
      <c r="H1564" s="104"/>
      <c r="I1564" s="104"/>
    </row>
    <row r="1565" spans="1:9" x14ac:dyDescent="0.2">
      <c r="A1565" s="127"/>
      <c r="B1565" s="127"/>
      <c r="C1565" s="128"/>
      <c r="D1565" s="128"/>
      <c r="E1565" s="129"/>
      <c r="F1565" s="130"/>
      <c r="G1565" s="126"/>
      <c r="H1565" s="104"/>
      <c r="I1565" s="104"/>
    </row>
    <row r="1566" spans="1:9" x14ac:dyDescent="0.2">
      <c r="A1566" s="127"/>
      <c r="B1566" s="127"/>
      <c r="C1566" s="128"/>
      <c r="D1566" s="128"/>
      <c r="E1566" s="129"/>
      <c r="F1566" s="130"/>
      <c r="G1566" s="126"/>
      <c r="H1566" s="104"/>
      <c r="I1566" s="104"/>
    </row>
    <row r="1567" spans="1:9" x14ac:dyDescent="0.2">
      <c r="A1567" s="127"/>
      <c r="B1567" s="127"/>
      <c r="C1567" s="128"/>
      <c r="D1567" s="128"/>
      <c r="E1567" s="129"/>
      <c r="F1567" s="130"/>
      <c r="G1567" s="126"/>
      <c r="H1567" s="104"/>
      <c r="I1567" s="104"/>
    </row>
    <row r="1568" spans="1:9" x14ac:dyDescent="0.2">
      <c r="A1568" s="127"/>
      <c r="B1568" s="127"/>
      <c r="C1568" s="128"/>
      <c r="D1568" s="128"/>
      <c r="E1568" s="129"/>
      <c r="F1568" s="130"/>
      <c r="G1568" s="126"/>
      <c r="H1568" s="104"/>
      <c r="I1568" s="104"/>
    </row>
    <row r="1569" spans="1:9" x14ac:dyDescent="0.2">
      <c r="A1569" s="127"/>
      <c r="B1569" s="127"/>
      <c r="C1569" s="128"/>
      <c r="D1569" s="128"/>
      <c r="E1569" s="129"/>
      <c r="F1569" s="130"/>
      <c r="G1569" s="126"/>
      <c r="H1569" s="104"/>
      <c r="I1569" s="104"/>
    </row>
    <row r="1570" spans="1:9" x14ac:dyDescent="0.2">
      <c r="A1570" s="127"/>
      <c r="B1570" s="127"/>
      <c r="C1570" s="128"/>
      <c r="D1570" s="128"/>
      <c r="E1570" s="129"/>
      <c r="F1570" s="130"/>
      <c r="G1570" s="126"/>
      <c r="H1570" s="104"/>
      <c r="I1570" s="104"/>
    </row>
    <row r="1571" spans="1:9" x14ac:dyDescent="0.2">
      <c r="A1571" s="127"/>
      <c r="B1571" s="127"/>
      <c r="C1571" s="128"/>
      <c r="D1571" s="128"/>
      <c r="E1571" s="129"/>
      <c r="F1571" s="130"/>
      <c r="G1571" s="126"/>
      <c r="H1571" s="104"/>
      <c r="I1571" s="104"/>
    </row>
    <row r="1572" spans="1:9" x14ac:dyDescent="0.2">
      <c r="A1572" s="127"/>
      <c r="B1572" s="127"/>
      <c r="C1572" s="128"/>
      <c r="D1572" s="128"/>
      <c r="E1572" s="129"/>
      <c r="F1572" s="130"/>
      <c r="G1572" s="126"/>
      <c r="H1572" s="104"/>
      <c r="I1572" s="104"/>
    </row>
    <row r="1573" spans="1:9" x14ac:dyDescent="0.2">
      <c r="A1573" s="127"/>
      <c r="B1573" s="127"/>
      <c r="C1573" s="128"/>
      <c r="D1573" s="128"/>
      <c r="E1573" s="129"/>
      <c r="F1573" s="130"/>
      <c r="G1573" s="126"/>
      <c r="H1573" s="104"/>
      <c r="I1573" s="104"/>
    </row>
    <row r="1574" spans="1:9" x14ac:dyDescent="0.2">
      <c r="A1574" s="127"/>
      <c r="B1574" s="127"/>
      <c r="C1574" s="128"/>
      <c r="D1574" s="128"/>
      <c r="E1574" s="129"/>
      <c r="F1574" s="130"/>
      <c r="G1574" s="126"/>
      <c r="H1574" s="104"/>
      <c r="I1574" s="104"/>
    </row>
    <row r="1575" spans="1:9" x14ac:dyDescent="0.2">
      <c r="A1575" s="127"/>
      <c r="B1575" s="127"/>
      <c r="C1575" s="128"/>
      <c r="D1575" s="128"/>
      <c r="E1575" s="129"/>
      <c r="F1575" s="130"/>
      <c r="G1575" s="126"/>
      <c r="H1575" s="104"/>
      <c r="I1575" s="104"/>
    </row>
    <row r="1576" spans="1:9" x14ac:dyDescent="0.2">
      <c r="A1576" s="127"/>
      <c r="B1576" s="127"/>
      <c r="C1576" s="128"/>
      <c r="D1576" s="128"/>
      <c r="E1576" s="129"/>
      <c r="F1576" s="130"/>
      <c r="G1576" s="126"/>
      <c r="H1576" s="104"/>
      <c r="I1576" s="104"/>
    </row>
    <row r="1577" spans="1:9" x14ac:dyDescent="0.2">
      <c r="A1577" s="127"/>
      <c r="B1577" s="127"/>
      <c r="C1577" s="128"/>
      <c r="D1577" s="128"/>
      <c r="E1577" s="129"/>
      <c r="F1577" s="130"/>
      <c r="G1577" s="126"/>
      <c r="H1577" s="104"/>
      <c r="I1577" s="104"/>
    </row>
    <row r="1578" spans="1:9" x14ac:dyDescent="0.2">
      <c r="A1578" s="127"/>
      <c r="B1578" s="127"/>
      <c r="C1578" s="128"/>
      <c r="D1578" s="128"/>
      <c r="E1578" s="129"/>
      <c r="F1578" s="130"/>
      <c r="G1578" s="126"/>
      <c r="H1578" s="104"/>
      <c r="I1578" s="104"/>
    </row>
    <row r="1579" spans="1:9" x14ac:dyDescent="0.2">
      <c r="A1579" s="127"/>
      <c r="B1579" s="127"/>
      <c r="C1579" s="128"/>
      <c r="D1579" s="128"/>
      <c r="E1579" s="129"/>
      <c r="F1579" s="130"/>
      <c r="G1579" s="126"/>
      <c r="H1579" s="104"/>
      <c r="I1579" s="104"/>
    </row>
    <row r="1580" spans="1:9" x14ac:dyDescent="0.2">
      <c r="A1580" s="127"/>
      <c r="B1580" s="127"/>
      <c r="C1580" s="128"/>
      <c r="D1580" s="128"/>
      <c r="E1580" s="129"/>
      <c r="F1580" s="130"/>
      <c r="G1580" s="126"/>
      <c r="H1580" s="104"/>
      <c r="I1580" s="104"/>
    </row>
    <row r="1581" spans="1:9" x14ac:dyDescent="0.2">
      <c r="A1581" s="127"/>
      <c r="B1581" s="127"/>
      <c r="C1581" s="128"/>
      <c r="D1581" s="128"/>
      <c r="E1581" s="129"/>
      <c r="F1581" s="130"/>
      <c r="G1581" s="126"/>
      <c r="H1581" s="104"/>
      <c r="I1581" s="104"/>
    </row>
    <row r="1582" spans="1:9" x14ac:dyDescent="0.2">
      <c r="A1582" s="127"/>
      <c r="B1582" s="127"/>
      <c r="C1582" s="128"/>
      <c r="D1582" s="128"/>
      <c r="E1582" s="129"/>
      <c r="F1582" s="130"/>
      <c r="G1582" s="126"/>
      <c r="H1582" s="104"/>
      <c r="I1582" s="104"/>
    </row>
    <row r="1583" spans="1:9" x14ac:dyDescent="0.2">
      <c r="A1583" s="127"/>
      <c r="B1583" s="127"/>
      <c r="C1583" s="128"/>
      <c r="D1583" s="128"/>
      <c r="E1583" s="129"/>
      <c r="F1583" s="130"/>
      <c r="G1583" s="126"/>
      <c r="H1583" s="104"/>
      <c r="I1583" s="104"/>
    </row>
    <row r="1584" spans="1:9" x14ac:dyDescent="0.2">
      <c r="A1584" s="127"/>
      <c r="B1584" s="127"/>
      <c r="C1584" s="128"/>
      <c r="D1584" s="128"/>
      <c r="E1584" s="129"/>
      <c r="F1584" s="130"/>
      <c r="G1584" s="126"/>
      <c r="H1584" s="104"/>
      <c r="I1584" s="104"/>
    </row>
    <row r="1585" spans="1:9" x14ac:dyDescent="0.2">
      <c r="A1585" s="127"/>
      <c r="B1585" s="127"/>
      <c r="C1585" s="128"/>
      <c r="D1585" s="128"/>
      <c r="E1585" s="129"/>
      <c r="F1585" s="130"/>
      <c r="G1585" s="126"/>
      <c r="H1585" s="104"/>
      <c r="I1585" s="104"/>
    </row>
    <row r="1586" spans="1:9" x14ac:dyDescent="0.2">
      <c r="A1586" s="127"/>
      <c r="B1586" s="127"/>
      <c r="C1586" s="128"/>
      <c r="D1586" s="128"/>
      <c r="E1586" s="129"/>
      <c r="F1586" s="130"/>
      <c r="G1586" s="126"/>
      <c r="H1586" s="104"/>
      <c r="I1586" s="104"/>
    </row>
    <row r="1587" spans="1:9" x14ac:dyDescent="0.2">
      <c r="A1587" s="127"/>
      <c r="B1587" s="127"/>
      <c r="C1587" s="128"/>
      <c r="D1587" s="128"/>
      <c r="E1587" s="129"/>
      <c r="F1587" s="130"/>
      <c r="G1587" s="126"/>
      <c r="H1587" s="104"/>
      <c r="I1587" s="104"/>
    </row>
    <row r="1588" spans="1:9" x14ac:dyDescent="0.2">
      <c r="A1588" s="127"/>
      <c r="B1588" s="127"/>
      <c r="C1588" s="128"/>
      <c r="D1588" s="128"/>
      <c r="E1588" s="129"/>
      <c r="F1588" s="130"/>
      <c r="G1588" s="126"/>
      <c r="H1588" s="104"/>
      <c r="I1588" s="104"/>
    </row>
    <row r="1589" spans="1:9" x14ac:dyDescent="0.2">
      <c r="A1589" s="127"/>
      <c r="B1589" s="127"/>
      <c r="C1589" s="128"/>
      <c r="D1589" s="128"/>
      <c r="E1589" s="129"/>
      <c r="F1589" s="130"/>
      <c r="G1589" s="126"/>
      <c r="H1589" s="104"/>
      <c r="I1589" s="104"/>
    </row>
    <row r="1590" spans="1:9" x14ac:dyDescent="0.2">
      <c r="A1590" s="127"/>
      <c r="B1590" s="127"/>
      <c r="C1590" s="128"/>
      <c r="D1590" s="128"/>
      <c r="E1590" s="129"/>
      <c r="F1590" s="130"/>
      <c r="G1590" s="126"/>
      <c r="H1590" s="104"/>
      <c r="I1590" s="104"/>
    </row>
    <row r="1591" spans="1:9" x14ac:dyDescent="0.2">
      <c r="A1591" s="127"/>
      <c r="B1591" s="127"/>
      <c r="C1591" s="128"/>
      <c r="D1591" s="128"/>
      <c r="E1591" s="129"/>
      <c r="F1591" s="130"/>
      <c r="G1591" s="126"/>
      <c r="H1591" s="104"/>
      <c r="I1591" s="104"/>
    </row>
    <row r="1592" spans="1:9" x14ac:dyDescent="0.2">
      <c r="A1592" s="127"/>
      <c r="B1592" s="127"/>
      <c r="C1592" s="128"/>
      <c r="D1592" s="128"/>
      <c r="E1592" s="129"/>
      <c r="F1592" s="130"/>
      <c r="G1592" s="126"/>
      <c r="H1592" s="104"/>
      <c r="I1592" s="104"/>
    </row>
    <row r="1593" spans="1:9" x14ac:dyDescent="0.2">
      <c r="A1593" s="127"/>
      <c r="B1593" s="127"/>
      <c r="C1593" s="128"/>
      <c r="D1593" s="128"/>
      <c r="E1593" s="129"/>
      <c r="F1593" s="130"/>
      <c r="G1593" s="126"/>
      <c r="H1593" s="104"/>
      <c r="I1593" s="104"/>
    </row>
    <row r="1594" spans="1:9" x14ac:dyDescent="0.2">
      <c r="A1594" s="127"/>
      <c r="B1594" s="127"/>
      <c r="C1594" s="128"/>
      <c r="D1594" s="128"/>
      <c r="E1594" s="129"/>
      <c r="F1594" s="130"/>
      <c r="G1594" s="126"/>
      <c r="H1594" s="104"/>
      <c r="I1594" s="104"/>
    </row>
    <row r="1595" spans="1:9" x14ac:dyDescent="0.2">
      <c r="A1595" s="127"/>
      <c r="B1595" s="127"/>
      <c r="C1595" s="128"/>
      <c r="D1595" s="128"/>
      <c r="E1595" s="129"/>
      <c r="F1595" s="130"/>
      <c r="G1595" s="126"/>
      <c r="H1595" s="104"/>
      <c r="I1595" s="104"/>
    </row>
    <row r="1596" spans="1:9" x14ac:dyDescent="0.2">
      <c r="A1596" s="127"/>
      <c r="B1596" s="127"/>
      <c r="C1596" s="128"/>
      <c r="D1596" s="128"/>
      <c r="E1596" s="129"/>
      <c r="F1596" s="130"/>
      <c r="G1596" s="126"/>
      <c r="H1596" s="104"/>
      <c r="I1596" s="104"/>
    </row>
    <row r="1597" spans="1:9" x14ac:dyDescent="0.2">
      <c r="A1597" s="127"/>
      <c r="B1597" s="127"/>
      <c r="C1597" s="128"/>
      <c r="D1597" s="128"/>
      <c r="E1597" s="129"/>
      <c r="F1597" s="130"/>
      <c r="G1597" s="126"/>
      <c r="H1597" s="104"/>
      <c r="I1597" s="104"/>
    </row>
    <row r="1598" spans="1:9" x14ac:dyDescent="0.2">
      <c r="A1598" s="127"/>
      <c r="B1598" s="127"/>
      <c r="C1598" s="128"/>
      <c r="D1598" s="128"/>
      <c r="E1598" s="129"/>
      <c r="F1598" s="130"/>
      <c r="G1598" s="126"/>
      <c r="H1598" s="104"/>
      <c r="I1598" s="104"/>
    </row>
    <row r="1599" spans="1:9" x14ac:dyDescent="0.2">
      <c r="A1599" s="127"/>
      <c r="B1599" s="127"/>
      <c r="C1599" s="128"/>
      <c r="D1599" s="128"/>
      <c r="E1599" s="129"/>
      <c r="F1599" s="130"/>
      <c r="G1599" s="126"/>
      <c r="H1599" s="104"/>
      <c r="I1599" s="104"/>
    </row>
    <row r="1600" spans="1:9" x14ac:dyDescent="0.2">
      <c r="A1600" s="127"/>
      <c r="B1600" s="127"/>
      <c r="C1600" s="128"/>
      <c r="D1600" s="128"/>
      <c r="E1600" s="129"/>
      <c r="F1600" s="130"/>
      <c r="G1600" s="126"/>
      <c r="H1600" s="104"/>
      <c r="I1600" s="104"/>
    </row>
    <row r="1601" spans="1:9" x14ac:dyDescent="0.2">
      <c r="A1601" s="127"/>
      <c r="B1601" s="127"/>
      <c r="C1601" s="128"/>
      <c r="D1601" s="128"/>
      <c r="E1601" s="129"/>
      <c r="F1601" s="130"/>
      <c r="G1601" s="126"/>
      <c r="H1601" s="104"/>
      <c r="I1601" s="104"/>
    </row>
    <row r="1602" spans="1:9" x14ac:dyDescent="0.2">
      <c r="A1602" s="127"/>
      <c r="B1602" s="127"/>
      <c r="C1602" s="128"/>
      <c r="D1602" s="128"/>
      <c r="E1602" s="129"/>
      <c r="F1602" s="130"/>
      <c r="G1602" s="126"/>
      <c r="H1602" s="104"/>
      <c r="I1602" s="104"/>
    </row>
    <row r="1603" spans="1:9" x14ac:dyDescent="0.2">
      <c r="A1603" s="127"/>
      <c r="B1603" s="127"/>
      <c r="C1603" s="128"/>
      <c r="D1603" s="128"/>
      <c r="E1603" s="129"/>
      <c r="F1603" s="130"/>
      <c r="G1603" s="126"/>
      <c r="H1603" s="104"/>
      <c r="I1603" s="104"/>
    </row>
    <row r="1604" spans="1:9" x14ac:dyDescent="0.2">
      <c r="A1604" s="127"/>
      <c r="B1604" s="127"/>
      <c r="C1604" s="128"/>
      <c r="D1604" s="128"/>
      <c r="E1604" s="129"/>
      <c r="F1604" s="130"/>
      <c r="G1604" s="126"/>
      <c r="H1604" s="104"/>
      <c r="I1604" s="104"/>
    </row>
    <row r="1605" spans="1:9" x14ac:dyDescent="0.2">
      <c r="A1605" s="127"/>
      <c r="B1605" s="127"/>
      <c r="C1605" s="128"/>
      <c r="D1605" s="128"/>
      <c r="E1605" s="129"/>
      <c r="F1605" s="130"/>
      <c r="G1605" s="126"/>
      <c r="H1605" s="104"/>
      <c r="I1605" s="104"/>
    </row>
    <row r="1606" spans="1:9" x14ac:dyDescent="0.2">
      <c r="A1606" s="127"/>
      <c r="B1606" s="127"/>
      <c r="C1606" s="128"/>
      <c r="D1606" s="128"/>
      <c r="E1606" s="129"/>
      <c r="F1606" s="130"/>
      <c r="G1606" s="126"/>
      <c r="H1606" s="104"/>
      <c r="I1606" s="104"/>
    </row>
    <row r="1607" spans="1:9" x14ac:dyDescent="0.2">
      <c r="A1607" s="127"/>
      <c r="B1607" s="127"/>
      <c r="C1607" s="128"/>
      <c r="D1607" s="128"/>
      <c r="E1607" s="129"/>
      <c r="F1607" s="130"/>
      <c r="G1607" s="126"/>
      <c r="H1607" s="104"/>
      <c r="I1607" s="104"/>
    </row>
    <row r="1608" spans="1:9" x14ac:dyDescent="0.2">
      <c r="A1608" s="127"/>
      <c r="B1608" s="127"/>
      <c r="C1608" s="128"/>
      <c r="D1608" s="128"/>
      <c r="E1608" s="129"/>
      <c r="F1608" s="130"/>
      <c r="G1608" s="126"/>
      <c r="H1608" s="104"/>
      <c r="I1608" s="104"/>
    </row>
    <row r="1609" spans="1:9" x14ac:dyDescent="0.2">
      <c r="A1609" s="127"/>
      <c r="B1609" s="127"/>
      <c r="C1609" s="128"/>
      <c r="D1609" s="128"/>
      <c r="E1609" s="129"/>
      <c r="F1609" s="130"/>
      <c r="G1609" s="126"/>
      <c r="H1609" s="104"/>
      <c r="I1609" s="104"/>
    </row>
    <row r="1610" spans="1:9" x14ac:dyDescent="0.2">
      <c r="A1610" s="127"/>
      <c r="B1610" s="127"/>
      <c r="C1610" s="128"/>
      <c r="D1610" s="128"/>
      <c r="E1610" s="129"/>
      <c r="F1610" s="130"/>
      <c r="G1610" s="126"/>
      <c r="H1610" s="104"/>
      <c r="I1610" s="104"/>
    </row>
    <row r="1611" spans="1:9" x14ac:dyDescent="0.2">
      <c r="A1611" s="127"/>
      <c r="B1611" s="127"/>
      <c r="C1611" s="128"/>
      <c r="D1611" s="128"/>
      <c r="E1611" s="129"/>
      <c r="F1611" s="130"/>
      <c r="G1611" s="126"/>
      <c r="H1611" s="104"/>
      <c r="I1611" s="104"/>
    </row>
    <row r="1612" spans="1:9" x14ac:dyDescent="0.2">
      <c r="A1612" s="127"/>
      <c r="B1612" s="127"/>
      <c r="C1612" s="128"/>
      <c r="D1612" s="128"/>
      <c r="E1612" s="129"/>
      <c r="F1612" s="130"/>
      <c r="G1612" s="126"/>
      <c r="H1612" s="104"/>
      <c r="I1612" s="104"/>
    </row>
    <row r="1613" spans="1:9" x14ac:dyDescent="0.2">
      <c r="A1613" s="127"/>
      <c r="B1613" s="127"/>
      <c r="C1613" s="128"/>
      <c r="D1613" s="128"/>
      <c r="E1613" s="129"/>
      <c r="F1613" s="130"/>
      <c r="G1613" s="126"/>
      <c r="H1613" s="104"/>
      <c r="I1613" s="104"/>
    </row>
    <row r="1614" spans="1:9" x14ac:dyDescent="0.2">
      <c r="A1614" s="127"/>
      <c r="B1614" s="127"/>
      <c r="C1614" s="128"/>
      <c r="D1614" s="128"/>
      <c r="E1614" s="129"/>
      <c r="F1614" s="130"/>
      <c r="G1614" s="126"/>
      <c r="H1614" s="104"/>
      <c r="I1614" s="104"/>
    </row>
    <row r="1615" spans="1:9" x14ac:dyDescent="0.2">
      <c r="A1615" s="127"/>
      <c r="B1615" s="127"/>
      <c r="C1615" s="128"/>
      <c r="D1615" s="128"/>
      <c r="E1615" s="129"/>
      <c r="F1615" s="130"/>
      <c r="G1615" s="126"/>
      <c r="H1615" s="104"/>
      <c r="I1615" s="104"/>
    </row>
    <row r="1616" spans="1:9" x14ac:dyDescent="0.2">
      <c r="A1616" s="127"/>
      <c r="B1616" s="127"/>
      <c r="C1616" s="128"/>
      <c r="D1616" s="128"/>
      <c r="E1616" s="129"/>
      <c r="F1616" s="130"/>
      <c r="G1616" s="126"/>
      <c r="H1616" s="104"/>
      <c r="I1616" s="104"/>
    </row>
    <row r="1617" spans="1:9" x14ac:dyDescent="0.2">
      <c r="A1617" s="127"/>
      <c r="B1617" s="127"/>
      <c r="C1617" s="128"/>
      <c r="D1617" s="128"/>
      <c r="E1617" s="129"/>
      <c r="F1617" s="130"/>
      <c r="G1617" s="126"/>
      <c r="H1617" s="104"/>
      <c r="I1617" s="104"/>
    </row>
    <row r="1618" spans="1:9" x14ac:dyDescent="0.2">
      <c r="A1618" s="127"/>
      <c r="B1618" s="127"/>
      <c r="C1618" s="128"/>
      <c r="D1618" s="128"/>
      <c r="E1618" s="129"/>
      <c r="F1618" s="130"/>
      <c r="G1618" s="126"/>
      <c r="H1618" s="104"/>
      <c r="I1618" s="104"/>
    </row>
    <row r="1619" spans="1:9" x14ac:dyDescent="0.2">
      <c r="A1619" s="127"/>
      <c r="B1619" s="127"/>
      <c r="C1619" s="128"/>
      <c r="D1619" s="128"/>
      <c r="E1619" s="129"/>
      <c r="F1619" s="130"/>
      <c r="G1619" s="126"/>
      <c r="H1619" s="104"/>
      <c r="I1619" s="104"/>
    </row>
    <row r="1620" spans="1:9" x14ac:dyDescent="0.2">
      <c r="A1620" s="127"/>
      <c r="B1620" s="127"/>
      <c r="C1620" s="128"/>
      <c r="D1620" s="128"/>
      <c r="E1620" s="129"/>
      <c r="F1620" s="130"/>
      <c r="G1620" s="126"/>
      <c r="H1620" s="104"/>
      <c r="I1620" s="104"/>
    </row>
    <row r="1621" spans="1:9" x14ac:dyDescent="0.2">
      <c r="A1621" s="127"/>
      <c r="B1621" s="127"/>
      <c r="C1621" s="128"/>
      <c r="D1621" s="128"/>
      <c r="E1621" s="129"/>
      <c r="F1621" s="130"/>
      <c r="G1621" s="126"/>
      <c r="H1621" s="104"/>
      <c r="I1621" s="104"/>
    </row>
    <row r="1622" spans="1:9" x14ac:dyDescent="0.2">
      <c r="A1622" s="127"/>
      <c r="B1622" s="127"/>
      <c r="C1622" s="128"/>
      <c r="D1622" s="128"/>
      <c r="E1622" s="129"/>
      <c r="F1622" s="130"/>
      <c r="G1622" s="126"/>
      <c r="H1622" s="104"/>
      <c r="I1622" s="104"/>
    </row>
    <row r="1623" spans="1:9" x14ac:dyDescent="0.2">
      <c r="A1623" s="127"/>
      <c r="B1623" s="127"/>
      <c r="C1623" s="128"/>
      <c r="D1623" s="128"/>
      <c r="E1623" s="129"/>
      <c r="F1623" s="130"/>
      <c r="G1623" s="126"/>
      <c r="H1623" s="104"/>
      <c r="I1623" s="104"/>
    </row>
    <row r="1624" spans="1:9" x14ac:dyDescent="0.2">
      <c r="A1624" s="127"/>
      <c r="B1624" s="127"/>
      <c r="C1624" s="128"/>
      <c r="D1624" s="128"/>
      <c r="E1624" s="129"/>
      <c r="F1624" s="130"/>
      <c r="G1624" s="126"/>
      <c r="H1624" s="104"/>
      <c r="I1624" s="104"/>
    </row>
    <row r="1625" spans="1:9" x14ac:dyDescent="0.2">
      <c r="A1625" s="127"/>
      <c r="B1625" s="127"/>
      <c r="C1625" s="128"/>
      <c r="D1625" s="128"/>
      <c r="E1625" s="129"/>
      <c r="F1625" s="130"/>
      <c r="G1625" s="126"/>
      <c r="H1625" s="104"/>
      <c r="I1625" s="104"/>
    </row>
    <row r="1626" spans="1:9" x14ac:dyDescent="0.2">
      <c r="A1626" s="127"/>
      <c r="B1626" s="127"/>
      <c r="C1626" s="128"/>
      <c r="D1626" s="128"/>
      <c r="E1626" s="129"/>
      <c r="F1626" s="130"/>
      <c r="G1626" s="126"/>
      <c r="H1626" s="104"/>
      <c r="I1626" s="104"/>
    </row>
    <row r="1627" spans="1:9" x14ac:dyDescent="0.2">
      <c r="A1627" s="127"/>
      <c r="B1627" s="127"/>
      <c r="C1627" s="128"/>
      <c r="D1627" s="128"/>
      <c r="E1627" s="129"/>
      <c r="F1627" s="130"/>
      <c r="G1627" s="126"/>
      <c r="H1627" s="104"/>
      <c r="I1627" s="104"/>
    </row>
    <row r="1628" spans="1:9" x14ac:dyDescent="0.2">
      <c r="A1628" s="127"/>
      <c r="B1628" s="127"/>
      <c r="C1628" s="128"/>
      <c r="D1628" s="128"/>
      <c r="E1628" s="129"/>
      <c r="F1628" s="130"/>
      <c r="G1628" s="126"/>
      <c r="H1628" s="104"/>
      <c r="I1628" s="104"/>
    </row>
    <row r="1629" spans="1:9" x14ac:dyDescent="0.2">
      <c r="A1629" s="127"/>
      <c r="B1629" s="127"/>
      <c r="C1629" s="128"/>
      <c r="D1629" s="128"/>
      <c r="E1629" s="129"/>
      <c r="F1629" s="130"/>
      <c r="G1629" s="126"/>
      <c r="H1629" s="104"/>
      <c r="I1629" s="104"/>
    </row>
    <row r="1630" spans="1:9" x14ac:dyDescent="0.2">
      <c r="A1630" s="127"/>
      <c r="B1630" s="127"/>
      <c r="C1630" s="128"/>
      <c r="D1630" s="128"/>
      <c r="E1630" s="129"/>
      <c r="F1630" s="130"/>
      <c r="G1630" s="126"/>
      <c r="H1630" s="104"/>
      <c r="I1630" s="104"/>
    </row>
    <row r="1631" spans="1:9" x14ac:dyDescent="0.2">
      <c r="A1631" s="127"/>
      <c r="B1631" s="127"/>
      <c r="C1631" s="128"/>
      <c r="D1631" s="128"/>
      <c r="E1631" s="129"/>
      <c r="F1631" s="130"/>
      <c r="G1631" s="126"/>
      <c r="H1631" s="104"/>
      <c r="I1631" s="104"/>
    </row>
    <row r="1632" spans="1:9" x14ac:dyDescent="0.2">
      <c r="A1632" s="127"/>
      <c r="B1632" s="127"/>
      <c r="C1632" s="128"/>
      <c r="D1632" s="128"/>
      <c r="E1632" s="129"/>
      <c r="F1632" s="130"/>
      <c r="G1632" s="126"/>
      <c r="H1632" s="104"/>
      <c r="I1632" s="104"/>
    </row>
    <row r="1633" spans="1:9" x14ac:dyDescent="0.2">
      <c r="A1633" s="127"/>
      <c r="B1633" s="127"/>
      <c r="C1633" s="128"/>
      <c r="D1633" s="128"/>
      <c r="E1633" s="129"/>
      <c r="F1633" s="130"/>
      <c r="G1633" s="126"/>
      <c r="H1633" s="104"/>
      <c r="I1633" s="104"/>
    </row>
    <row r="1634" spans="1:9" x14ac:dyDescent="0.2">
      <c r="A1634" s="127"/>
      <c r="B1634" s="127"/>
      <c r="C1634" s="128"/>
      <c r="D1634" s="128"/>
      <c r="E1634" s="129"/>
      <c r="F1634" s="130"/>
      <c r="G1634" s="126"/>
      <c r="H1634" s="104"/>
      <c r="I1634" s="104"/>
    </row>
    <row r="1635" spans="1:9" x14ac:dyDescent="0.2">
      <c r="A1635" s="127"/>
      <c r="B1635" s="127"/>
      <c r="C1635" s="128"/>
      <c r="D1635" s="128"/>
      <c r="E1635" s="129"/>
      <c r="F1635" s="130"/>
      <c r="G1635" s="126"/>
      <c r="H1635" s="104"/>
      <c r="I1635" s="104"/>
    </row>
    <row r="1636" spans="1:9" x14ac:dyDescent="0.2">
      <c r="A1636" s="127"/>
      <c r="B1636" s="127"/>
      <c r="C1636" s="128"/>
      <c r="D1636" s="128"/>
      <c r="E1636" s="129"/>
      <c r="F1636" s="130"/>
      <c r="G1636" s="126"/>
      <c r="H1636" s="104"/>
      <c r="I1636" s="104"/>
    </row>
    <row r="1637" spans="1:9" x14ac:dyDescent="0.2">
      <c r="A1637" s="127"/>
      <c r="B1637" s="127"/>
      <c r="C1637" s="128"/>
      <c r="D1637" s="128"/>
      <c r="E1637" s="129"/>
      <c r="F1637" s="130"/>
      <c r="G1637" s="126"/>
      <c r="H1637" s="104"/>
      <c r="I1637" s="104"/>
    </row>
    <row r="1638" spans="1:9" x14ac:dyDescent="0.2">
      <c r="A1638" s="127"/>
      <c r="B1638" s="127"/>
      <c r="C1638" s="128"/>
      <c r="D1638" s="128"/>
      <c r="E1638" s="129"/>
      <c r="F1638" s="130"/>
      <c r="G1638" s="126"/>
      <c r="H1638" s="104"/>
      <c r="I1638" s="104"/>
    </row>
    <row r="1639" spans="1:9" x14ac:dyDescent="0.2">
      <c r="A1639" s="127"/>
      <c r="B1639" s="127"/>
      <c r="C1639" s="128"/>
      <c r="D1639" s="128"/>
      <c r="E1639" s="129"/>
      <c r="F1639" s="130"/>
      <c r="G1639" s="126"/>
      <c r="H1639" s="104"/>
      <c r="I1639" s="104"/>
    </row>
    <row r="1640" spans="1:9" x14ac:dyDescent="0.2">
      <c r="A1640" s="127"/>
      <c r="B1640" s="127"/>
      <c r="C1640" s="128"/>
      <c r="D1640" s="128"/>
      <c r="E1640" s="129"/>
      <c r="F1640" s="130"/>
      <c r="G1640" s="126"/>
      <c r="H1640" s="104"/>
      <c r="I1640" s="104"/>
    </row>
    <row r="1641" spans="1:9" x14ac:dyDescent="0.2">
      <c r="A1641" s="127"/>
      <c r="B1641" s="127"/>
      <c r="C1641" s="128"/>
      <c r="D1641" s="128"/>
      <c r="E1641" s="129"/>
      <c r="F1641" s="130"/>
      <c r="G1641" s="126"/>
      <c r="H1641" s="104"/>
      <c r="I1641" s="104"/>
    </row>
    <row r="1642" spans="1:9" x14ac:dyDescent="0.2">
      <c r="A1642" s="127"/>
      <c r="B1642" s="127"/>
      <c r="C1642" s="128"/>
      <c r="D1642" s="128"/>
      <c r="E1642" s="129"/>
      <c r="F1642" s="130"/>
      <c r="G1642" s="126"/>
      <c r="H1642" s="104"/>
      <c r="I1642" s="104"/>
    </row>
    <row r="1643" spans="1:9" x14ac:dyDescent="0.2">
      <c r="A1643" s="127"/>
      <c r="B1643" s="127"/>
      <c r="C1643" s="128"/>
      <c r="D1643" s="128"/>
      <c r="E1643" s="129"/>
      <c r="F1643" s="130"/>
      <c r="G1643" s="126"/>
      <c r="H1643" s="104"/>
      <c r="I1643" s="104"/>
    </row>
    <row r="1644" spans="1:9" x14ac:dyDescent="0.2">
      <c r="A1644" s="127"/>
      <c r="B1644" s="127"/>
      <c r="C1644" s="128"/>
      <c r="D1644" s="128"/>
      <c r="E1644" s="129"/>
      <c r="F1644" s="130"/>
      <c r="G1644" s="126"/>
      <c r="H1644" s="104"/>
      <c r="I1644" s="104"/>
    </row>
    <row r="1645" spans="1:9" x14ac:dyDescent="0.2">
      <c r="A1645" s="127"/>
      <c r="B1645" s="127"/>
      <c r="C1645" s="128"/>
      <c r="D1645" s="128"/>
      <c r="E1645" s="129"/>
      <c r="F1645" s="130"/>
      <c r="G1645" s="126"/>
      <c r="H1645" s="104"/>
      <c r="I1645" s="104"/>
    </row>
    <row r="1646" spans="1:9" x14ac:dyDescent="0.2">
      <c r="A1646" s="127"/>
      <c r="B1646" s="127"/>
      <c r="C1646" s="128"/>
      <c r="D1646" s="128"/>
      <c r="E1646" s="129"/>
      <c r="F1646" s="130"/>
      <c r="G1646" s="126"/>
      <c r="H1646" s="104"/>
      <c r="I1646" s="104"/>
    </row>
    <row r="1647" spans="1:9" x14ac:dyDescent="0.2">
      <c r="A1647" s="127"/>
      <c r="B1647" s="127"/>
      <c r="C1647" s="128"/>
      <c r="D1647" s="128"/>
      <c r="E1647" s="129"/>
      <c r="F1647" s="130"/>
      <c r="G1647" s="126"/>
      <c r="H1647" s="104"/>
      <c r="I1647" s="104"/>
    </row>
    <row r="1648" spans="1:9" x14ac:dyDescent="0.2">
      <c r="A1648" s="127"/>
      <c r="B1648" s="127"/>
      <c r="C1648" s="128"/>
      <c r="D1648" s="128"/>
      <c r="E1648" s="129"/>
      <c r="F1648" s="130"/>
      <c r="G1648" s="126"/>
      <c r="H1648" s="104"/>
      <c r="I1648" s="104"/>
    </row>
    <row r="1649" spans="1:9" x14ac:dyDescent="0.2">
      <c r="A1649" s="127"/>
      <c r="B1649" s="127"/>
      <c r="C1649" s="128"/>
      <c r="D1649" s="128"/>
      <c r="E1649" s="129"/>
      <c r="F1649" s="130"/>
      <c r="G1649" s="126"/>
      <c r="H1649" s="104"/>
      <c r="I1649" s="104"/>
    </row>
    <row r="1650" spans="1:9" x14ac:dyDescent="0.2">
      <c r="A1650" s="127"/>
      <c r="B1650" s="127"/>
      <c r="C1650" s="128"/>
      <c r="D1650" s="128"/>
      <c r="E1650" s="129"/>
      <c r="F1650" s="130"/>
      <c r="G1650" s="126"/>
      <c r="H1650" s="104"/>
      <c r="I1650" s="104"/>
    </row>
    <row r="1651" spans="1:9" x14ac:dyDescent="0.2">
      <c r="A1651" s="127"/>
      <c r="B1651" s="127"/>
      <c r="C1651" s="128"/>
      <c r="D1651" s="128"/>
      <c r="E1651" s="129"/>
      <c r="F1651" s="130"/>
      <c r="G1651" s="126"/>
      <c r="H1651" s="104"/>
      <c r="I1651" s="104"/>
    </row>
    <row r="1652" spans="1:9" x14ac:dyDescent="0.2">
      <c r="A1652" s="127"/>
      <c r="B1652" s="127"/>
      <c r="C1652" s="128"/>
      <c r="D1652" s="128"/>
      <c r="E1652" s="129"/>
      <c r="F1652" s="130"/>
      <c r="G1652" s="126"/>
      <c r="H1652" s="104"/>
      <c r="I1652" s="104"/>
    </row>
    <row r="1653" spans="1:9" x14ac:dyDescent="0.2">
      <c r="A1653" s="127"/>
      <c r="B1653" s="127"/>
      <c r="C1653" s="128"/>
      <c r="D1653" s="128"/>
      <c r="E1653" s="129"/>
      <c r="F1653" s="130"/>
      <c r="G1653" s="126"/>
      <c r="H1653" s="104"/>
      <c r="I1653" s="104"/>
    </row>
    <row r="1654" spans="1:9" x14ac:dyDescent="0.2">
      <c r="A1654" s="127"/>
      <c r="B1654" s="127"/>
      <c r="C1654" s="128"/>
      <c r="D1654" s="128"/>
      <c r="E1654" s="129"/>
      <c r="F1654" s="130"/>
      <c r="G1654" s="126"/>
      <c r="H1654" s="104"/>
      <c r="I1654" s="104"/>
    </row>
    <row r="1655" spans="1:9" x14ac:dyDescent="0.2">
      <c r="A1655" s="127"/>
      <c r="B1655" s="127"/>
      <c r="C1655" s="128"/>
      <c r="D1655" s="128"/>
      <c r="E1655" s="129"/>
      <c r="F1655" s="130"/>
      <c r="G1655" s="126"/>
      <c r="H1655" s="104"/>
      <c r="I1655" s="104"/>
    </row>
    <row r="1656" spans="1:9" x14ac:dyDescent="0.2">
      <c r="A1656" s="127"/>
      <c r="B1656" s="127"/>
      <c r="C1656" s="128"/>
      <c r="D1656" s="128"/>
      <c r="E1656" s="129"/>
      <c r="F1656" s="130"/>
      <c r="G1656" s="126"/>
      <c r="H1656" s="104"/>
      <c r="I1656" s="104"/>
    </row>
    <row r="1657" spans="1:9" x14ac:dyDescent="0.2">
      <c r="A1657" s="127"/>
      <c r="B1657" s="127"/>
      <c r="C1657" s="128"/>
      <c r="D1657" s="128"/>
      <c r="E1657" s="129"/>
      <c r="F1657" s="130"/>
      <c r="G1657" s="126"/>
      <c r="H1657" s="104"/>
      <c r="I1657" s="104"/>
    </row>
    <row r="1658" spans="1:9" x14ac:dyDescent="0.2">
      <c r="A1658" s="127"/>
      <c r="B1658" s="127"/>
      <c r="C1658" s="128"/>
      <c r="D1658" s="128"/>
      <c r="E1658" s="129"/>
      <c r="F1658" s="130"/>
      <c r="G1658" s="126"/>
      <c r="H1658" s="104"/>
      <c r="I1658" s="104"/>
    </row>
    <row r="1659" spans="1:9" x14ac:dyDescent="0.2">
      <c r="A1659" s="127"/>
      <c r="B1659" s="127"/>
      <c r="C1659" s="128"/>
      <c r="D1659" s="128"/>
      <c r="E1659" s="129"/>
      <c r="F1659" s="130"/>
      <c r="G1659" s="126"/>
      <c r="H1659" s="104"/>
      <c r="I1659" s="104"/>
    </row>
    <row r="1660" spans="1:9" x14ac:dyDescent="0.2">
      <c r="A1660" s="127"/>
      <c r="B1660" s="127"/>
      <c r="C1660" s="128"/>
      <c r="D1660" s="128"/>
      <c r="E1660" s="129"/>
      <c r="F1660" s="130"/>
      <c r="G1660" s="126"/>
      <c r="H1660" s="104"/>
      <c r="I1660" s="104"/>
    </row>
    <row r="1661" spans="1:9" x14ac:dyDescent="0.2">
      <c r="A1661" s="127"/>
      <c r="B1661" s="127"/>
      <c r="C1661" s="128"/>
      <c r="D1661" s="128"/>
      <c r="E1661" s="129"/>
      <c r="F1661" s="130"/>
      <c r="G1661" s="126"/>
      <c r="H1661" s="104"/>
      <c r="I1661" s="104"/>
    </row>
    <row r="1662" spans="1:9" x14ac:dyDescent="0.2">
      <c r="A1662" s="127"/>
      <c r="B1662" s="127"/>
      <c r="C1662" s="128"/>
      <c r="D1662" s="128"/>
      <c r="E1662" s="129"/>
      <c r="F1662" s="130"/>
      <c r="G1662" s="126"/>
      <c r="H1662" s="104"/>
      <c r="I1662" s="104"/>
    </row>
    <row r="1663" spans="1:9" x14ac:dyDescent="0.2">
      <c r="A1663" s="127"/>
      <c r="B1663" s="127"/>
      <c r="C1663" s="128"/>
      <c r="D1663" s="128"/>
      <c r="E1663" s="129"/>
      <c r="F1663" s="130"/>
      <c r="G1663" s="126"/>
      <c r="H1663" s="104"/>
      <c r="I1663" s="104"/>
    </row>
    <row r="1664" spans="1:9" x14ac:dyDescent="0.2">
      <c r="A1664" s="127"/>
      <c r="B1664" s="127"/>
      <c r="C1664" s="128"/>
      <c r="D1664" s="128"/>
      <c r="E1664" s="129"/>
      <c r="F1664" s="130"/>
      <c r="G1664" s="126"/>
      <c r="H1664" s="104"/>
      <c r="I1664" s="104"/>
    </row>
    <row r="1665" spans="1:9" x14ac:dyDescent="0.2">
      <c r="A1665" s="127"/>
      <c r="B1665" s="127"/>
      <c r="C1665" s="128"/>
      <c r="D1665" s="128"/>
      <c r="E1665" s="129"/>
      <c r="F1665" s="130"/>
      <c r="G1665" s="126"/>
      <c r="H1665" s="104"/>
      <c r="I1665" s="104"/>
    </row>
    <row r="1666" spans="1:9" x14ac:dyDescent="0.2">
      <c r="A1666" s="127"/>
      <c r="B1666" s="127"/>
      <c r="C1666" s="128"/>
      <c r="D1666" s="128"/>
      <c r="E1666" s="129"/>
      <c r="F1666" s="130"/>
      <c r="G1666" s="126"/>
      <c r="H1666" s="104"/>
      <c r="I1666" s="104"/>
    </row>
    <row r="1667" spans="1:9" x14ac:dyDescent="0.2">
      <c r="A1667" s="127"/>
      <c r="B1667" s="127"/>
      <c r="C1667" s="128"/>
      <c r="D1667" s="128"/>
      <c r="E1667" s="129"/>
      <c r="F1667" s="130"/>
      <c r="G1667" s="126"/>
      <c r="H1667" s="104"/>
      <c r="I1667" s="104"/>
    </row>
    <row r="1668" spans="1:9" x14ac:dyDescent="0.2">
      <c r="A1668" s="127"/>
      <c r="B1668" s="127"/>
      <c r="C1668" s="128"/>
      <c r="D1668" s="128"/>
      <c r="E1668" s="129"/>
      <c r="F1668" s="130"/>
      <c r="G1668" s="126"/>
      <c r="H1668" s="104"/>
      <c r="I1668" s="104"/>
    </row>
    <row r="1669" spans="1:9" x14ac:dyDescent="0.2">
      <c r="A1669" s="127"/>
      <c r="B1669" s="127"/>
      <c r="C1669" s="128"/>
      <c r="D1669" s="128"/>
      <c r="E1669" s="129"/>
      <c r="F1669" s="130"/>
      <c r="G1669" s="126"/>
      <c r="H1669" s="104"/>
      <c r="I1669" s="104"/>
    </row>
    <row r="1670" spans="1:9" x14ac:dyDescent="0.2">
      <c r="A1670" s="127"/>
      <c r="B1670" s="127"/>
      <c r="C1670" s="128"/>
      <c r="D1670" s="128"/>
      <c r="E1670" s="129"/>
      <c r="F1670" s="130"/>
      <c r="G1670" s="126"/>
      <c r="H1670" s="104"/>
      <c r="I1670" s="104"/>
    </row>
    <row r="1671" spans="1:9" x14ac:dyDescent="0.2">
      <c r="A1671" s="127"/>
      <c r="B1671" s="127"/>
      <c r="C1671" s="128"/>
      <c r="D1671" s="128"/>
      <c r="E1671" s="129"/>
      <c r="F1671" s="130"/>
      <c r="G1671" s="126"/>
      <c r="H1671" s="104"/>
      <c r="I1671" s="104"/>
    </row>
    <row r="1672" spans="1:9" x14ac:dyDescent="0.2">
      <c r="A1672" s="127"/>
      <c r="B1672" s="127"/>
      <c r="C1672" s="128"/>
      <c r="D1672" s="128"/>
      <c r="E1672" s="129"/>
      <c r="F1672" s="130"/>
      <c r="G1672" s="126"/>
      <c r="H1672" s="104"/>
      <c r="I1672" s="104"/>
    </row>
    <row r="1673" spans="1:9" x14ac:dyDescent="0.2">
      <c r="A1673" s="127"/>
      <c r="B1673" s="127"/>
      <c r="C1673" s="128"/>
      <c r="D1673" s="128"/>
      <c r="E1673" s="129"/>
      <c r="F1673" s="130"/>
      <c r="G1673" s="126"/>
      <c r="H1673" s="104"/>
      <c r="I1673" s="104"/>
    </row>
    <row r="1674" spans="1:9" x14ac:dyDescent="0.2">
      <c r="A1674" s="127"/>
      <c r="B1674" s="127"/>
      <c r="C1674" s="128"/>
      <c r="D1674" s="128"/>
      <c r="E1674" s="129"/>
      <c r="F1674" s="130"/>
      <c r="G1674" s="126"/>
      <c r="H1674" s="104"/>
      <c r="I1674" s="104"/>
    </row>
    <row r="1675" spans="1:9" x14ac:dyDescent="0.2">
      <c r="A1675" s="127"/>
      <c r="B1675" s="127"/>
      <c r="C1675" s="128"/>
      <c r="D1675" s="128"/>
      <c r="E1675" s="129"/>
      <c r="F1675" s="130"/>
      <c r="G1675" s="126"/>
      <c r="H1675" s="104"/>
      <c r="I1675" s="104"/>
    </row>
    <row r="1676" spans="1:9" x14ac:dyDescent="0.2">
      <c r="A1676" s="127"/>
      <c r="B1676" s="127"/>
      <c r="C1676" s="128"/>
      <c r="D1676" s="128"/>
      <c r="E1676" s="129"/>
      <c r="F1676" s="130"/>
      <c r="G1676" s="126"/>
      <c r="H1676" s="104"/>
      <c r="I1676" s="104"/>
    </row>
    <row r="1677" spans="1:9" x14ac:dyDescent="0.2">
      <c r="A1677" s="127"/>
      <c r="B1677" s="127"/>
      <c r="C1677" s="128"/>
      <c r="D1677" s="128"/>
      <c r="E1677" s="129"/>
      <c r="F1677" s="130"/>
      <c r="G1677" s="126"/>
      <c r="H1677" s="104"/>
      <c r="I1677" s="104"/>
    </row>
    <row r="1678" spans="1:9" x14ac:dyDescent="0.2">
      <c r="A1678" s="127"/>
      <c r="B1678" s="127"/>
      <c r="C1678" s="128"/>
      <c r="D1678" s="128"/>
      <c r="E1678" s="129"/>
      <c r="F1678" s="130"/>
      <c r="G1678" s="126"/>
      <c r="H1678" s="104"/>
      <c r="I1678" s="104"/>
    </row>
    <row r="1679" spans="1:9" x14ac:dyDescent="0.2">
      <c r="A1679" s="127"/>
      <c r="B1679" s="127"/>
      <c r="C1679" s="128"/>
      <c r="D1679" s="128"/>
      <c r="E1679" s="129"/>
      <c r="F1679" s="130"/>
      <c r="G1679" s="126"/>
      <c r="H1679" s="104"/>
      <c r="I1679" s="104"/>
    </row>
    <row r="1680" spans="1:9" x14ac:dyDescent="0.2">
      <c r="A1680" s="127"/>
      <c r="B1680" s="127"/>
      <c r="C1680" s="128"/>
      <c r="D1680" s="128"/>
      <c r="E1680" s="129"/>
      <c r="F1680" s="130"/>
      <c r="G1680" s="126"/>
      <c r="H1680" s="104"/>
      <c r="I1680" s="104"/>
    </row>
    <row r="1681" spans="1:9" x14ac:dyDescent="0.2">
      <c r="A1681" s="127"/>
      <c r="B1681" s="127"/>
      <c r="C1681" s="128"/>
      <c r="D1681" s="128"/>
      <c r="E1681" s="129"/>
      <c r="F1681" s="130"/>
      <c r="G1681" s="126"/>
      <c r="H1681" s="104"/>
      <c r="I1681" s="104"/>
    </row>
    <row r="1682" spans="1:9" x14ac:dyDescent="0.2">
      <c r="A1682" s="127"/>
      <c r="B1682" s="127"/>
      <c r="C1682" s="128"/>
      <c r="D1682" s="128"/>
      <c r="E1682" s="129"/>
      <c r="F1682" s="130"/>
      <c r="G1682" s="126"/>
      <c r="H1682" s="104"/>
      <c r="I1682" s="104"/>
    </row>
    <row r="1683" spans="1:9" x14ac:dyDescent="0.2">
      <c r="A1683" s="127"/>
      <c r="B1683" s="127"/>
      <c r="C1683" s="128"/>
      <c r="D1683" s="128"/>
      <c r="E1683" s="129"/>
      <c r="F1683" s="130"/>
      <c r="G1683" s="126"/>
      <c r="H1683" s="104"/>
      <c r="I1683" s="104"/>
    </row>
    <row r="1684" spans="1:9" x14ac:dyDescent="0.2">
      <c r="A1684" s="127"/>
      <c r="B1684" s="127"/>
      <c r="C1684" s="128"/>
      <c r="D1684" s="128"/>
      <c r="E1684" s="129"/>
      <c r="F1684" s="130"/>
      <c r="G1684" s="126"/>
      <c r="H1684" s="104"/>
      <c r="I1684" s="104"/>
    </row>
    <row r="1685" spans="1:9" x14ac:dyDescent="0.2">
      <c r="A1685" s="127"/>
      <c r="B1685" s="127"/>
      <c r="C1685" s="128"/>
      <c r="D1685" s="128"/>
      <c r="E1685" s="129"/>
      <c r="F1685" s="130"/>
      <c r="G1685" s="126"/>
      <c r="H1685" s="104"/>
      <c r="I1685" s="104"/>
    </row>
    <row r="1686" spans="1:9" x14ac:dyDescent="0.2">
      <c r="A1686" s="127"/>
      <c r="B1686" s="127"/>
      <c r="C1686" s="128"/>
      <c r="D1686" s="128"/>
      <c r="E1686" s="129"/>
      <c r="F1686" s="130"/>
      <c r="G1686" s="126"/>
      <c r="H1686" s="104"/>
      <c r="I1686" s="104"/>
    </row>
    <row r="1687" spans="1:9" x14ac:dyDescent="0.2">
      <c r="A1687" s="127"/>
      <c r="B1687" s="127"/>
      <c r="C1687" s="128"/>
      <c r="D1687" s="128"/>
      <c r="E1687" s="129"/>
      <c r="F1687" s="130"/>
      <c r="G1687" s="126"/>
      <c r="H1687" s="104"/>
      <c r="I1687" s="104"/>
    </row>
    <row r="1688" spans="1:9" x14ac:dyDescent="0.2">
      <c r="A1688" s="127"/>
      <c r="B1688" s="127"/>
      <c r="C1688" s="128"/>
      <c r="D1688" s="128"/>
      <c r="E1688" s="129"/>
      <c r="F1688" s="130"/>
      <c r="G1688" s="126"/>
      <c r="H1688" s="104"/>
      <c r="I1688" s="104"/>
    </row>
    <row r="1689" spans="1:9" x14ac:dyDescent="0.2">
      <c r="A1689" s="127"/>
      <c r="B1689" s="127"/>
      <c r="C1689" s="128"/>
      <c r="D1689" s="128"/>
      <c r="E1689" s="129"/>
      <c r="F1689" s="130"/>
      <c r="G1689" s="126"/>
      <c r="H1689" s="104"/>
      <c r="I1689" s="104"/>
    </row>
    <row r="1690" spans="1:9" x14ac:dyDescent="0.2">
      <c r="A1690" s="127"/>
      <c r="B1690" s="127"/>
      <c r="C1690" s="128"/>
      <c r="D1690" s="128"/>
      <c r="E1690" s="129"/>
      <c r="F1690" s="130"/>
      <c r="G1690" s="126"/>
      <c r="H1690" s="104"/>
      <c r="I1690" s="104"/>
    </row>
    <row r="1691" spans="1:9" x14ac:dyDescent="0.2">
      <c r="A1691" s="127"/>
      <c r="B1691" s="127"/>
      <c r="C1691" s="128"/>
      <c r="D1691" s="128"/>
      <c r="E1691" s="129"/>
      <c r="F1691" s="130"/>
      <c r="G1691" s="126"/>
      <c r="H1691" s="104"/>
      <c r="I1691" s="104"/>
    </row>
    <row r="1692" spans="1:9" x14ac:dyDescent="0.2">
      <c r="A1692" s="127"/>
      <c r="B1692" s="127"/>
      <c r="C1692" s="128"/>
      <c r="D1692" s="128"/>
      <c r="E1692" s="129"/>
      <c r="F1692" s="130"/>
      <c r="G1692" s="126"/>
      <c r="H1692" s="104"/>
      <c r="I1692" s="104"/>
    </row>
    <row r="1693" spans="1:9" x14ac:dyDescent="0.2">
      <c r="A1693" s="127"/>
      <c r="B1693" s="127"/>
      <c r="C1693" s="128"/>
      <c r="D1693" s="128"/>
      <c r="E1693" s="129"/>
      <c r="F1693" s="130"/>
      <c r="G1693" s="126"/>
      <c r="H1693" s="104"/>
      <c r="I1693" s="104"/>
    </row>
    <row r="1694" spans="1:9" x14ac:dyDescent="0.2">
      <c r="A1694" s="127"/>
      <c r="B1694" s="127"/>
      <c r="C1694" s="128"/>
      <c r="D1694" s="128"/>
      <c r="E1694" s="129"/>
      <c r="F1694" s="130"/>
      <c r="G1694" s="126"/>
      <c r="H1694" s="104"/>
      <c r="I1694" s="104"/>
    </row>
    <row r="1695" spans="1:9" x14ac:dyDescent="0.2">
      <c r="A1695" s="127"/>
      <c r="B1695" s="127"/>
      <c r="C1695" s="128"/>
      <c r="D1695" s="128"/>
      <c r="E1695" s="129"/>
      <c r="F1695" s="130"/>
      <c r="G1695" s="126"/>
      <c r="H1695" s="104"/>
      <c r="I1695" s="104"/>
    </row>
    <row r="1696" spans="1:9" x14ac:dyDescent="0.2">
      <c r="A1696" s="127"/>
      <c r="B1696" s="127"/>
      <c r="C1696" s="128"/>
      <c r="D1696" s="128"/>
      <c r="E1696" s="129"/>
      <c r="F1696" s="130"/>
      <c r="G1696" s="126"/>
      <c r="H1696" s="104"/>
      <c r="I1696" s="104"/>
    </row>
    <row r="1697" spans="1:9" x14ac:dyDescent="0.2">
      <c r="A1697" s="127"/>
      <c r="B1697" s="127"/>
      <c r="C1697" s="128"/>
      <c r="D1697" s="128"/>
      <c r="E1697" s="129"/>
      <c r="F1697" s="130"/>
      <c r="G1697" s="126"/>
      <c r="H1697" s="104"/>
      <c r="I1697" s="104"/>
    </row>
    <row r="1698" spans="1:9" x14ac:dyDescent="0.2">
      <c r="A1698" s="127"/>
      <c r="B1698" s="127"/>
      <c r="C1698" s="128"/>
      <c r="D1698" s="128"/>
      <c r="E1698" s="129"/>
      <c r="F1698" s="130"/>
      <c r="G1698" s="126"/>
      <c r="H1698" s="104"/>
      <c r="I1698" s="104"/>
    </row>
    <row r="1699" spans="1:9" x14ac:dyDescent="0.2">
      <c r="A1699" s="127"/>
      <c r="B1699" s="127"/>
      <c r="C1699" s="128"/>
      <c r="D1699" s="128"/>
      <c r="E1699" s="129"/>
      <c r="F1699" s="130"/>
      <c r="G1699" s="126"/>
      <c r="H1699" s="104"/>
      <c r="I1699" s="104"/>
    </row>
    <row r="1700" spans="1:9" x14ac:dyDescent="0.2">
      <c r="A1700" s="127"/>
      <c r="B1700" s="127"/>
      <c r="C1700" s="128"/>
      <c r="D1700" s="128"/>
      <c r="E1700" s="129"/>
      <c r="F1700" s="130"/>
      <c r="G1700" s="126"/>
      <c r="H1700" s="104"/>
      <c r="I1700" s="104"/>
    </row>
    <row r="1701" spans="1:9" x14ac:dyDescent="0.2">
      <c r="A1701" s="127"/>
      <c r="B1701" s="127"/>
      <c r="C1701" s="128"/>
      <c r="D1701" s="128"/>
      <c r="E1701" s="129"/>
      <c r="F1701" s="130"/>
      <c r="G1701" s="126"/>
      <c r="H1701" s="104"/>
      <c r="I1701" s="104"/>
    </row>
    <row r="1702" spans="1:9" x14ac:dyDescent="0.2">
      <c r="A1702" s="127"/>
      <c r="B1702" s="127"/>
      <c r="C1702" s="128"/>
      <c r="D1702" s="128"/>
      <c r="E1702" s="129"/>
      <c r="F1702" s="130"/>
      <c r="G1702" s="126"/>
      <c r="H1702" s="104"/>
      <c r="I1702" s="104"/>
    </row>
    <row r="1703" spans="1:9" x14ac:dyDescent="0.2">
      <c r="A1703" s="127"/>
      <c r="B1703" s="127"/>
      <c r="C1703" s="128"/>
      <c r="D1703" s="128"/>
      <c r="E1703" s="129"/>
      <c r="F1703" s="130"/>
      <c r="G1703" s="126"/>
      <c r="H1703" s="104"/>
      <c r="I1703" s="104"/>
    </row>
    <row r="1704" spans="1:9" x14ac:dyDescent="0.2">
      <c r="A1704" s="127"/>
      <c r="B1704" s="127"/>
      <c r="C1704" s="128"/>
      <c r="D1704" s="128"/>
      <c r="E1704" s="129"/>
      <c r="F1704" s="130"/>
      <c r="G1704" s="126"/>
      <c r="H1704" s="104"/>
      <c r="I1704" s="104"/>
    </row>
    <row r="1705" spans="1:9" x14ac:dyDescent="0.2">
      <c r="A1705" s="127"/>
      <c r="B1705" s="127"/>
      <c r="C1705" s="128"/>
      <c r="D1705" s="128"/>
      <c r="E1705" s="129"/>
      <c r="F1705" s="130"/>
      <c r="G1705" s="126"/>
      <c r="H1705" s="104"/>
      <c r="I1705" s="104"/>
    </row>
    <row r="1706" spans="1:9" x14ac:dyDescent="0.2">
      <c r="A1706" s="127"/>
      <c r="B1706" s="127"/>
      <c r="C1706" s="128"/>
      <c r="D1706" s="128"/>
      <c r="E1706" s="129"/>
      <c r="F1706" s="130"/>
      <c r="G1706" s="126"/>
      <c r="H1706" s="104"/>
      <c r="I1706" s="104"/>
    </row>
    <row r="1707" spans="1:9" x14ac:dyDescent="0.2">
      <c r="A1707" s="127"/>
      <c r="B1707" s="127"/>
      <c r="C1707" s="128"/>
      <c r="D1707" s="128"/>
      <c r="E1707" s="129"/>
      <c r="F1707" s="130"/>
      <c r="G1707" s="126"/>
      <c r="H1707" s="104"/>
      <c r="I1707" s="104"/>
    </row>
    <row r="1708" spans="1:9" x14ac:dyDescent="0.2">
      <c r="A1708" s="127"/>
      <c r="B1708" s="127"/>
      <c r="C1708" s="128"/>
      <c r="D1708" s="128"/>
      <c r="E1708" s="129"/>
      <c r="F1708" s="130"/>
      <c r="G1708" s="126"/>
      <c r="H1708" s="104"/>
      <c r="I1708" s="104"/>
    </row>
    <row r="1709" spans="1:9" x14ac:dyDescent="0.2">
      <c r="A1709" s="127"/>
      <c r="B1709" s="127"/>
      <c r="C1709" s="128"/>
      <c r="D1709" s="128"/>
      <c r="E1709" s="129"/>
      <c r="F1709" s="130"/>
      <c r="G1709" s="126"/>
      <c r="H1709" s="104"/>
      <c r="I1709" s="104"/>
    </row>
    <row r="1710" spans="1:9" x14ac:dyDescent="0.2">
      <c r="A1710" s="127"/>
      <c r="B1710" s="127"/>
      <c r="C1710" s="128"/>
      <c r="D1710" s="128"/>
      <c r="E1710" s="129"/>
      <c r="F1710" s="130"/>
      <c r="G1710" s="126"/>
      <c r="H1710" s="104"/>
      <c r="I1710" s="104"/>
    </row>
    <row r="1711" spans="1:9" x14ac:dyDescent="0.2">
      <c r="A1711" s="127"/>
      <c r="B1711" s="127"/>
      <c r="C1711" s="128"/>
      <c r="D1711" s="128"/>
      <c r="E1711" s="129"/>
      <c r="F1711" s="130"/>
      <c r="G1711" s="126"/>
      <c r="H1711" s="104"/>
      <c r="I1711" s="104"/>
    </row>
    <row r="1712" spans="1:9" x14ac:dyDescent="0.2">
      <c r="A1712" s="127"/>
      <c r="B1712" s="127"/>
      <c r="C1712" s="128"/>
      <c r="D1712" s="128"/>
      <c r="E1712" s="129"/>
      <c r="F1712" s="130"/>
      <c r="G1712" s="126"/>
      <c r="H1712" s="104"/>
      <c r="I1712" s="104"/>
    </row>
    <row r="1713" spans="1:9" x14ac:dyDescent="0.2">
      <c r="A1713" s="127"/>
      <c r="B1713" s="127"/>
      <c r="C1713" s="128"/>
      <c r="D1713" s="128"/>
      <c r="E1713" s="129"/>
      <c r="F1713" s="130"/>
      <c r="G1713" s="126"/>
      <c r="H1713" s="104"/>
      <c r="I1713" s="104"/>
    </row>
    <row r="1714" spans="1:9" x14ac:dyDescent="0.2">
      <c r="A1714" s="127"/>
      <c r="B1714" s="127"/>
      <c r="C1714" s="128"/>
      <c r="D1714" s="128"/>
      <c r="E1714" s="129"/>
      <c r="F1714" s="130"/>
      <c r="G1714" s="126"/>
      <c r="H1714" s="104"/>
      <c r="I1714" s="104"/>
    </row>
    <row r="1715" spans="1:9" x14ac:dyDescent="0.2">
      <c r="A1715" s="127"/>
      <c r="B1715" s="127"/>
      <c r="C1715" s="128"/>
      <c r="D1715" s="128"/>
      <c r="E1715" s="129"/>
      <c r="F1715" s="130"/>
      <c r="G1715" s="126"/>
      <c r="H1715" s="104"/>
      <c r="I1715" s="104"/>
    </row>
    <row r="1716" spans="1:9" x14ac:dyDescent="0.2">
      <c r="A1716" s="127"/>
      <c r="B1716" s="127"/>
      <c r="C1716" s="128"/>
      <c r="D1716" s="128"/>
      <c r="E1716" s="129"/>
      <c r="F1716" s="130"/>
      <c r="G1716" s="126"/>
      <c r="H1716" s="104"/>
      <c r="I1716" s="104"/>
    </row>
    <row r="1717" spans="1:9" x14ac:dyDescent="0.2">
      <c r="A1717" s="127"/>
      <c r="B1717" s="127"/>
      <c r="C1717" s="128"/>
      <c r="D1717" s="128"/>
      <c r="E1717" s="129"/>
      <c r="F1717" s="130"/>
      <c r="G1717" s="126"/>
      <c r="H1717" s="104"/>
      <c r="I1717" s="104"/>
    </row>
    <row r="1718" spans="1:9" x14ac:dyDescent="0.2">
      <c r="A1718" s="127"/>
      <c r="B1718" s="127"/>
      <c r="C1718" s="128"/>
      <c r="D1718" s="128"/>
      <c r="E1718" s="129"/>
      <c r="F1718" s="130"/>
      <c r="G1718" s="126"/>
      <c r="H1718" s="104"/>
      <c r="I1718" s="104"/>
    </row>
    <row r="1719" spans="1:9" x14ac:dyDescent="0.2">
      <c r="A1719" s="127"/>
      <c r="B1719" s="127"/>
      <c r="C1719" s="128"/>
      <c r="D1719" s="128"/>
      <c r="E1719" s="129"/>
      <c r="F1719" s="130"/>
      <c r="G1719" s="126"/>
      <c r="H1719" s="104"/>
      <c r="I1719" s="104"/>
    </row>
    <row r="1720" spans="1:9" x14ac:dyDescent="0.2">
      <c r="A1720" s="127"/>
      <c r="B1720" s="127"/>
      <c r="C1720" s="128"/>
      <c r="D1720" s="128"/>
      <c r="E1720" s="129"/>
      <c r="F1720" s="130"/>
      <c r="G1720" s="126"/>
      <c r="H1720" s="104"/>
      <c r="I1720" s="104"/>
    </row>
    <row r="1721" spans="1:9" x14ac:dyDescent="0.2">
      <c r="A1721" s="127"/>
      <c r="B1721" s="127"/>
      <c r="C1721" s="128"/>
      <c r="D1721" s="128"/>
      <c r="E1721" s="129"/>
      <c r="F1721" s="130"/>
      <c r="G1721" s="126"/>
      <c r="H1721" s="104"/>
      <c r="I1721" s="104"/>
    </row>
    <row r="1722" spans="1:9" x14ac:dyDescent="0.2">
      <c r="A1722" s="127"/>
      <c r="B1722" s="127"/>
      <c r="C1722" s="128"/>
      <c r="D1722" s="128"/>
      <c r="E1722" s="129"/>
      <c r="F1722" s="130"/>
      <c r="G1722" s="126"/>
      <c r="H1722" s="104"/>
      <c r="I1722" s="104"/>
    </row>
    <row r="1723" spans="1:9" x14ac:dyDescent="0.2">
      <c r="A1723" s="127"/>
      <c r="B1723" s="127"/>
      <c r="C1723" s="128"/>
      <c r="D1723" s="128"/>
      <c r="E1723" s="129"/>
      <c r="F1723" s="130"/>
      <c r="G1723" s="126"/>
      <c r="H1723" s="104"/>
      <c r="I1723" s="104"/>
    </row>
    <row r="1724" spans="1:9" x14ac:dyDescent="0.2">
      <c r="A1724" s="127"/>
      <c r="B1724" s="127"/>
      <c r="C1724" s="128"/>
      <c r="D1724" s="128"/>
      <c r="E1724" s="129"/>
      <c r="F1724" s="130"/>
      <c r="G1724" s="126"/>
      <c r="H1724" s="104"/>
      <c r="I1724" s="104"/>
    </row>
    <row r="1725" spans="1:9" x14ac:dyDescent="0.2">
      <c r="A1725" s="127"/>
      <c r="B1725" s="127"/>
      <c r="C1725" s="128"/>
      <c r="D1725" s="128"/>
      <c r="E1725" s="129"/>
      <c r="F1725" s="130"/>
      <c r="G1725" s="126"/>
      <c r="H1725" s="104"/>
      <c r="I1725" s="104"/>
    </row>
    <row r="1726" spans="1:9" x14ac:dyDescent="0.2">
      <c r="A1726" s="127"/>
      <c r="B1726" s="127"/>
      <c r="C1726" s="128"/>
      <c r="D1726" s="128"/>
      <c r="E1726" s="129"/>
      <c r="F1726" s="130"/>
      <c r="G1726" s="126"/>
      <c r="H1726" s="104"/>
      <c r="I1726" s="104"/>
    </row>
    <row r="1727" spans="1:9" x14ac:dyDescent="0.2">
      <c r="A1727" s="127"/>
      <c r="B1727" s="127"/>
      <c r="C1727" s="128"/>
      <c r="D1727" s="128"/>
      <c r="E1727" s="129"/>
      <c r="F1727" s="130"/>
      <c r="G1727" s="126"/>
      <c r="H1727" s="104"/>
      <c r="I1727" s="104"/>
    </row>
    <row r="1728" spans="1:9" x14ac:dyDescent="0.2">
      <c r="A1728" s="127"/>
      <c r="B1728" s="127"/>
      <c r="C1728" s="128"/>
      <c r="D1728" s="128"/>
      <c r="E1728" s="129"/>
      <c r="F1728" s="130"/>
      <c r="G1728" s="126"/>
      <c r="H1728" s="104"/>
      <c r="I1728" s="104"/>
    </row>
    <row r="1729" spans="1:9" x14ac:dyDescent="0.2">
      <c r="A1729" s="127"/>
      <c r="B1729" s="127"/>
      <c r="C1729" s="128"/>
      <c r="D1729" s="128"/>
      <c r="E1729" s="129"/>
      <c r="F1729" s="130"/>
      <c r="G1729" s="126"/>
      <c r="H1729" s="104"/>
      <c r="I1729" s="104"/>
    </row>
    <row r="1730" spans="1:9" x14ac:dyDescent="0.2">
      <c r="A1730" s="127"/>
      <c r="B1730" s="127"/>
      <c r="C1730" s="128"/>
      <c r="D1730" s="128"/>
      <c r="E1730" s="129"/>
      <c r="F1730" s="130"/>
      <c r="G1730" s="126"/>
      <c r="H1730" s="104"/>
      <c r="I1730" s="104"/>
    </row>
    <row r="1731" spans="1:9" x14ac:dyDescent="0.2">
      <c r="A1731" s="127"/>
      <c r="B1731" s="127"/>
      <c r="C1731" s="128"/>
      <c r="D1731" s="128"/>
      <c r="E1731" s="129"/>
      <c r="F1731" s="130"/>
      <c r="G1731" s="126"/>
      <c r="H1731" s="104"/>
      <c r="I1731" s="104"/>
    </row>
    <row r="1732" spans="1:9" x14ac:dyDescent="0.2">
      <c r="A1732" s="127"/>
      <c r="B1732" s="127"/>
      <c r="C1732" s="128"/>
      <c r="D1732" s="128"/>
      <c r="E1732" s="129"/>
      <c r="F1732" s="130"/>
      <c r="G1732" s="126"/>
      <c r="H1732" s="104"/>
      <c r="I1732" s="104"/>
    </row>
    <row r="1733" spans="1:9" x14ac:dyDescent="0.2">
      <c r="A1733" s="127"/>
      <c r="B1733" s="127"/>
      <c r="C1733" s="128"/>
      <c r="D1733" s="128"/>
      <c r="E1733" s="129"/>
      <c r="F1733" s="130"/>
      <c r="G1733" s="126"/>
      <c r="H1733" s="104"/>
      <c r="I1733" s="104"/>
    </row>
    <row r="1734" spans="1:9" x14ac:dyDescent="0.2">
      <c r="A1734" s="127"/>
      <c r="B1734" s="127"/>
      <c r="C1734" s="128"/>
      <c r="D1734" s="128"/>
      <c r="E1734" s="129"/>
      <c r="F1734" s="130"/>
      <c r="G1734" s="126"/>
      <c r="H1734" s="104"/>
      <c r="I1734" s="104"/>
    </row>
    <row r="1735" spans="1:9" x14ac:dyDescent="0.2">
      <c r="A1735" s="127"/>
      <c r="B1735" s="127"/>
      <c r="C1735" s="128"/>
      <c r="D1735" s="128"/>
      <c r="E1735" s="129"/>
      <c r="F1735" s="130"/>
      <c r="G1735" s="126"/>
      <c r="H1735" s="104"/>
      <c r="I1735" s="104"/>
    </row>
    <row r="1736" spans="1:9" x14ac:dyDescent="0.2">
      <c r="A1736" s="127"/>
      <c r="B1736" s="127"/>
      <c r="C1736" s="128"/>
      <c r="D1736" s="128"/>
      <c r="E1736" s="129"/>
      <c r="F1736" s="130"/>
      <c r="G1736" s="126"/>
      <c r="H1736" s="104"/>
      <c r="I1736" s="104"/>
    </row>
    <row r="1737" spans="1:9" x14ac:dyDescent="0.2">
      <c r="A1737" s="127"/>
      <c r="B1737" s="127"/>
      <c r="C1737" s="128"/>
      <c r="D1737" s="128"/>
      <c r="E1737" s="129"/>
      <c r="F1737" s="130"/>
      <c r="G1737" s="126"/>
      <c r="H1737" s="104"/>
      <c r="I1737" s="104"/>
    </row>
    <row r="1738" spans="1:9" x14ac:dyDescent="0.2">
      <c r="A1738" s="127"/>
      <c r="B1738" s="127"/>
      <c r="C1738" s="128"/>
      <c r="D1738" s="128"/>
      <c r="E1738" s="129"/>
      <c r="F1738" s="130"/>
      <c r="G1738" s="126"/>
      <c r="H1738" s="104"/>
      <c r="I1738" s="104"/>
    </row>
    <row r="1739" spans="1:9" x14ac:dyDescent="0.2">
      <c r="A1739" s="127"/>
      <c r="B1739" s="127"/>
      <c r="C1739" s="128"/>
      <c r="D1739" s="128"/>
      <c r="E1739" s="129"/>
      <c r="F1739" s="130"/>
      <c r="G1739" s="126"/>
      <c r="H1739" s="104"/>
      <c r="I1739" s="104"/>
    </row>
    <row r="1740" spans="1:9" x14ac:dyDescent="0.2">
      <c r="A1740" s="127"/>
      <c r="B1740" s="127"/>
      <c r="C1740" s="128"/>
      <c r="D1740" s="128"/>
      <c r="E1740" s="129"/>
      <c r="F1740" s="130"/>
      <c r="G1740" s="126"/>
      <c r="H1740" s="104"/>
      <c r="I1740" s="104"/>
    </row>
    <row r="1741" spans="1:9" x14ac:dyDescent="0.2">
      <c r="A1741" s="127"/>
      <c r="B1741" s="127"/>
      <c r="C1741" s="128"/>
      <c r="D1741" s="128"/>
      <c r="E1741" s="129"/>
      <c r="F1741" s="130"/>
      <c r="G1741" s="126"/>
      <c r="H1741" s="104"/>
      <c r="I1741" s="104"/>
    </row>
    <row r="1742" spans="1:9" x14ac:dyDescent="0.2">
      <c r="A1742" s="127"/>
      <c r="B1742" s="127"/>
      <c r="C1742" s="128"/>
      <c r="D1742" s="128"/>
      <c r="E1742" s="129"/>
      <c r="F1742" s="130"/>
      <c r="G1742" s="126"/>
      <c r="H1742" s="104"/>
      <c r="I1742" s="104"/>
    </row>
    <row r="1743" spans="1:9" x14ac:dyDescent="0.2">
      <c r="A1743" s="127"/>
      <c r="B1743" s="127"/>
      <c r="C1743" s="128"/>
      <c r="D1743" s="128"/>
      <c r="E1743" s="129"/>
      <c r="F1743" s="130"/>
      <c r="G1743" s="126"/>
      <c r="H1743" s="104"/>
      <c r="I1743" s="104"/>
    </row>
    <row r="1744" spans="1:9" x14ac:dyDescent="0.2">
      <c r="A1744" s="127"/>
      <c r="B1744" s="127"/>
      <c r="C1744" s="128"/>
      <c r="D1744" s="128"/>
      <c r="E1744" s="129"/>
      <c r="F1744" s="130"/>
      <c r="G1744" s="126"/>
      <c r="H1744" s="104"/>
      <c r="I1744" s="104"/>
    </row>
    <row r="1745" spans="1:9" x14ac:dyDescent="0.2">
      <c r="A1745" s="127"/>
      <c r="B1745" s="127"/>
      <c r="C1745" s="128"/>
      <c r="D1745" s="128"/>
      <c r="E1745" s="129"/>
      <c r="F1745" s="130"/>
      <c r="G1745" s="126"/>
      <c r="H1745" s="104"/>
      <c r="I1745" s="104"/>
    </row>
    <row r="1746" spans="1:9" x14ac:dyDescent="0.2">
      <c r="A1746" s="127"/>
      <c r="B1746" s="127"/>
      <c r="C1746" s="128"/>
      <c r="D1746" s="128"/>
      <c r="E1746" s="129"/>
      <c r="F1746" s="130"/>
      <c r="G1746" s="126"/>
      <c r="H1746" s="104"/>
      <c r="I1746" s="104"/>
    </row>
    <row r="1747" spans="1:9" x14ac:dyDescent="0.2">
      <c r="A1747" s="127"/>
      <c r="B1747" s="127"/>
      <c r="C1747" s="128"/>
      <c r="D1747" s="128"/>
      <c r="E1747" s="129"/>
      <c r="F1747" s="130"/>
      <c r="G1747" s="126"/>
      <c r="H1747" s="104"/>
      <c r="I1747" s="104"/>
    </row>
    <row r="1748" spans="1:9" x14ac:dyDescent="0.2">
      <c r="A1748" s="127"/>
      <c r="B1748" s="127"/>
      <c r="C1748" s="128"/>
      <c r="D1748" s="128"/>
      <c r="E1748" s="129"/>
      <c r="F1748" s="130"/>
      <c r="G1748" s="126"/>
      <c r="H1748" s="104"/>
      <c r="I1748" s="104"/>
    </row>
    <row r="1749" spans="1:9" x14ac:dyDescent="0.2">
      <c r="A1749" s="127"/>
      <c r="B1749" s="127"/>
      <c r="C1749" s="128"/>
      <c r="D1749" s="128"/>
      <c r="E1749" s="129"/>
      <c r="F1749" s="130"/>
      <c r="G1749" s="126"/>
      <c r="H1749" s="104"/>
      <c r="I1749" s="104"/>
    </row>
    <row r="1750" spans="1:9" x14ac:dyDescent="0.2">
      <c r="A1750" s="127"/>
      <c r="B1750" s="127"/>
      <c r="C1750" s="128"/>
      <c r="D1750" s="128"/>
      <c r="E1750" s="129"/>
      <c r="F1750" s="130"/>
      <c r="G1750" s="126"/>
      <c r="H1750" s="104"/>
      <c r="I1750" s="104"/>
    </row>
    <row r="1751" spans="1:9" x14ac:dyDescent="0.2">
      <c r="A1751" s="127"/>
      <c r="B1751" s="127"/>
      <c r="C1751" s="128"/>
      <c r="D1751" s="128"/>
      <c r="E1751" s="129"/>
      <c r="F1751" s="130"/>
      <c r="G1751" s="126"/>
      <c r="H1751" s="104"/>
      <c r="I1751" s="104"/>
    </row>
    <row r="1752" spans="1:9" x14ac:dyDescent="0.2">
      <c r="A1752" s="127"/>
      <c r="B1752" s="127"/>
      <c r="C1752" s="128"/>
      <c r="D1752" s="128"/>
      <c r="E1752" s="129"/>
      <c r="F1752" s="130"/>
      <c r="G1752" s="126"/>
      <c r="H1752" s="104"/>
      <c r="I1752" s="104"/>
    </row>
    <row r="1753" spans="1:9" x14ac:dyDescent="0.2">
      <c r="A1753" s="127"/>
      <c r="B1753" s="127"/>
      <c r="C1753" s="128"/>
      <c r="D1753" s="128"/>
      <c r="E1753" s="129"/>
      <c r="F1753" s="130"/>
      <c r="G1753" s="126"/>
      <c r="H1753" s="104"/>
      <c r="I1753" s="104"/>
    </row>
    <row r="1754" spans="1:9" x14ac:dyDescent="0.2">
      <c r="A1754" s="127"/>
      <c r="B1754" s="127"/>
      <c r="C1754" s="128"/>
      <c r="D1754" s="128"/>
      <c r="E1754" s="129"/>
      <c r="F1754" s="130"/>
      <c r="G1754" s="126"/>
      <c r="H1754" s="104"/>
      <c r="I1754" s="104"/>
    </row>
    <row r="1755" spans="1:9" x14ac:dyDescent="0.2">
      <c r="A1755" s="127"/>
      <c r="B1755" s="127"/>
      <c r="C1755" s="128"/>
      <c r="D1755" s="128"/>
      <c r="E1755" s="129"/>
      <c r="F1755" s="130"/>
      <c r="G1755" s="126"/>
      <c r="H1755" s="104"/>
      <c r="I1755" s="104"/>
    </row>
    <row r="1756" spans="1:9" x14ac:dyDescent="0.2">
      <c r="A1756" s="127"/>
      <c r="B1756" s="127"/>
      <c r="C1756" s="128"/>
      <c r="D1756" s="128"/>
      <c r="E1756" s="129"/>
      <c r="F1756" s="130"/>
      <c r="G1756" s="126"/>
      <c r="H1756" s="104"/>
      <c r="I1756" s="104"/>
    </row>
    <row r="1757" spans="1:9" x14ac:dyDescent="0.2">
      <c r="A1757" s="127"/>
      <c r="B1757" s="127"/>
      <c r="C1757" s="128"/>
      <c r="D1757" s="128"/>
      <c r="E1757" s="129"/>
      <c r="F1757" s="130"/>
      <c r="G1757" s="126"/>
      <c r="H1757" s="104"/>
      <c r="I1757" s="104"/>
    </row>
    <row r="1758" spans="1:9" x14ac:dyDescent="0.2">
      <c r="A1758" s="127"/>
      <c r="B1758" s="127"/>
      <c r="C1758" s="128"/>
      <c r="D1758" s="128"/>
      <c r="E1758" s="129"/>
      <c r="F1758" s="130"/>
      <c r="G1758" s="126"/>
      <c r="H1758" s="104"/>
      <c r="I1758" s="104"/>
    </row>
    <row r="1759" spans="1:9" x14ac:dyDescent="0.2">
      <c r="A1759" s="127"/>
      <c r="B1759" s="127"/>
      <c r="C1759" s="128"/>
      <c r="D1759" s="128"/>
      <c r="E1759" s="129"/>
      <c r="F1759" s="130"/>
      <c r="G1759" s="126"/>
      <c r="H1759" s="104"/>
      <c r="I1759" s="104"/>
    </row>
    <row r="1760" spans="1:9" x14ac:dyDescent="0.2">
      <c r="A1760" s="127"/>
      <c r="B1760" s="127"/>
      <c r="C1760" s="128"/>
      <c r="D1760" s="128"/>
      <c r="E1760" s="129"/>
      <c r="F1760" s="130"/>
      <c r="G1760" s="126"/>
      <c r="H1760" s="104"/>
      <c r="I1760" s="104"/>
    </row>
    <row r="1761" spans="1:9" x14ac:dyDescent="0.2">
      <c r="A1761" s="127"/>
      <c r="B1761" s="127"/>
      <c r="C1761" s="128"/>
      <c r="D1761" s="128"/>
      <c r="E1761" s="129"/>
      <c r="F1761" s="130"/>
      <c r="G1761" s="126"/>
      <c r="H1761" s="104"/>
      <c r="I1761" s="104"/>
    </row>
    <row r="1762" spans="1:9" x14ac:dyDescent="0.2">
      <c r="A1762" s="127"/>
      <c r="B1762" s="127"/>
      <c r="C1762" s="128"/>
      <c r="D1762" s="128"/>
      <c r="E1762" s="129"/>
      <c r="F1762" s="130"/>
      <c r="G1762" s="126"/>
      <c r="H1762" s="104"/>
      <c r="I1762" s="104"/>
    </row>
    <row r="1763" spans="1:9" x14ac:dyDescent="0.2">
      <c r="A1763" s="127"/>
      <c r="B1763" s="127"/>
      <c r="C1763" s="128"/>
      <c r="D1763" s="128"/>
      <c r="E1763" s="129"/>
      <c r="F1763" s="130"/>
      <c r="G1763" s="126"/>
      <c r="H1763" s="104"/>
      <c r="I1763" s="104"/>
    </row>
    <row r="1764" spans="1:9" x14ac:dyDescent="0.2">
      <c r="A1764" s="127"/>
      <c r="B1764" s="127"/>
      <c r="C1764" s="128"/>
      <c r="D1764" s="128"/>
      <c r="E1764" s="129"/>
      <c r="F1764" s="130"/>
      <c r="G1764" s="126"/>
      <c r="H1764" s="104"/>
      <c r="I1764" s="104"/>
    </row>
    <row r="1765" spans="1:9" x14ac:dyDescent="0.2">
      <c r="A1765" s="127"/>
      <c r="B1765" s="127"/>
      <c r="C1765" s="128"/>
      <c r="D1765" s="128"/>
      <c r="E1765" s="129"/>
      <c r="F1765" s="130"/>
      <c r="G1765" s="126"/>
      <c r="H1765" s="104"/>
      <c r="I1765" s="104"/>
    </row>
    <row r="1766" spans="1:9" x14ac:dyDescent="0.2">
      <c r="A1766" s="127"/>
      <c r="B1766" s="127"/>
      <c r="C1766" s="128"/>
      <c r="D1766" s="128"/>
      <c r="E1766" s="129"/>
      <c r="F1766" s="130"/>
      <c r="G1766" s="126"/>
      <c r="H1766" s="104"/>
      <c r="I1766" s="104"/>
    </row>
    <row r="1767" spans="1:9" x14ac:dyDescent="0.2">
      <c r="A1767" s="127"/>
      <c r="B1767" s="127"/>
      <c r="C1767" s="128"/>
      <c r="D1767" s="128"/>
      <c r="E1767" s="129"/>
      <c r="F1767" s="130"/>
      <c r="G1767" s="126"/>
      <c r="H1767" s="104"/>
      <c r="I1767" s="104"/>
    </row>
    <row r="1768" spans="1:9" x14ac:dyDescent="0.2">
      <c r="A1768" s="127"/>
      <c r="B1768" s="127"/>
      <c r="C1768" s="128"/>
      <c r="D1768" s="128"/>
      <c r="E1768" s="129"/>
      <c r="F1768" s="130"/>
      <c r="G1768" s="126"/>
      <c r="H1768" s="104"/>
      <c r="I1768" s="104"/>
    </row>
    <row r="1769" spans="1:9" x14ac:dyDescent="0.2">
      <c r="A1769" s="127"/>
      <c r="B1769" s="127"/>
      <c r="C1769" s="128"/>
      <c r="D1769" s="128"/>
      <c r="E1769" s="129"/>
      <c r="F1769" s="130"/>
      <c r="G1769" s="126"/>
      <c r="H1769" s="104"/>
      <c r="I1769" s="104"/>
    </row>
    <row r="1770" spans="1:9" x14ac:dyDescent="0.2">
      <c r="A1770" s="127"/>
      <c r="B1770" s="127"/>
      <c r="C1770" s="128"/>
      <c r="D1770" s="128"/>
      <c r="E1770" s="129"/>
      <c r="F1770" s="130"/>
      <c r="G1770" s="126"/>
      <c r="H1770" s="104"/>
      <c r="I1770" s="104"/>
    </row>
    <row r="1771" spans="1:9" x14ac:dyDescent="0.2">
      <c r="A1771" s="127"/>
      <c r="B1771" s="127"/>
      <c r="C1771" s="128"/>
      <c r="D1771" s="128"/>
      <c r="E1771" s="129"/>
      <c r="F1771" s="130"/>
      <c r="G1771" s="126"/>
      <c r="H1771" s="104"/>
      <c r="I1771" s="104"/>
    </row>
    <row r="1772" spans="1:9" x14ac:dyDescent="0.2">
      <c r="A1772" s="127"/>
      <c r="B1772" s="127"/>
      <c r="C1772" s="128"/>
      <c r="D1772" s="128"/>
      <c r="E1772" s="129"/>
      <c r="F1772" s="130"/>
      <c r="G1772" s="126"/>
      <c r="H1772" s="104"/>
      <c r="I1772" s="104"/>
    </row>
    <row r="1773" spans="1:9" x14ac:dyDescent="0.2">
      <c r="A1773" s="127"/>
      <c r="B1773" s="127"/>
      <c r="C1773" s="128"/>
      <c r="D1773" s="128"/>
      <c r="E1773" s="129"/>
      <c r="F1773" s="130"/>
      <c r="G1773" s="126"/>
      <c r="H1773" s="104"/>
      <c r="I1773" s="104"/>
    </row>
    <row r="1774" spans="1:9" x14ac:dyDescent="0.2">
      <c r="A1774" s="127"/>
      <c r="B1774" s="127"/>
      <c r="C1774" s="128"/>
      <c r="D1774" s="128"/>
      <c r="E1774" s="129"/>
      <c r="F1774" s="130"/>
      <c r="G1774" s="126"/>
      <c r="H1774" s="104"/>
      <c r="I1774" s="104"/>
    </row>
    <row r="1775" spans="1:9" x14ac:dyDescent="0.2">
      <c r="A1775" s="127"/>
      <c r="B1775" s="127"/>
      <c r="C1775" s="128"/>
      <c r="D1775" s="128"/>
      <c r="E1775" s="129"/>
      <c r="F1775" s="130"/>
      <c r="G1775" s="126"/>
      <c r="H1775" s="104"/>
      <c r="I1775" s="104"/>
    </row>
    <row r="1776" spans="1:9" x14ac:dyDescent="0.2">
      <c r="A1776" s="127"/>
      <c r="B1776" s="127"/>
      <c r="C1776" s="128"/>
      <c r="D1776" s="128"/>
      <c r="E1776" s="129"/>
      <c r="F1776" s="130"/>
      <c r="G1776" s="126"/>
      <c r="H1776" s="104"/>
      <c r="I1776" s="104"/>
    </row>
    <row r="1777" spans="1:9" x14ac:dyDescent="0.2">
      <c r="A1777" s="127"/>
      <c r="B1777" s="127"/>
      <c r="C1777" s="128"/>
      <c r="D1777" s="128"/>
      <c r="E1777" s="129"/>
      <c r="F1777" s="130"/>
      <c r="G1777" s="126"/>
      <c r="H1777" s="104"/>
      <c r="I1777" s="104"/>
    </row>
    <row r="1778" spans="1:9" x14ac:dyDescent="0.2">
      <c r="A1778" s="127"/>
      <c r="B1778" s="127"/>
      <c r="C1778" s="128"/>
      <c r="D1778" s="128"/>
      <c r="E1778" s="129"/>
      <c r="F1778" s="130"/>
      <c r="G1778" s="126"/>
      <c r="H1778" s="104"/>
      <c r="I1778" s="104"/>
    </row>
    <row r="1779" spans="1:9" x14ac:dyDescent="0.2">
      <c r="A1779" s="127"/>
      <c r="B1779" s="127"/>
      <c r="C1779" s="128"/>
      <c r="D1779" s="128"/>
      <c r="E1779" s="129"/>
      <c r="F1779" s="130"/>
      <c r="G1779" s="126"/>
      <c r="H1779" s="104"/>
      <c r="I1779" s="104"/>
    </row>
    <row r="1780" spans="1:9" x14ac:dyDescent="0.2">
      <c r="A1780" s="127"/>
      <c r="B1780" s="127"/>
      <c r="C1780" s="128"/>
      <c r="D1780" s="128"/>
      <c r="E1780" s="129"/>
      <c r="F1780" s="130"/>
      <c r="G1780" s="126"/>
      <c r="H1780" s="104"/>
      <c r="I1780" s="104"/>
    </row>
    <row r="1781" spans="1:9" x14ac:dyDescent="0.2">
      <c r="A1781" s="127"/>
      <c r="B1781" s="127"/>
      <c r="C1781" s="128"/>
      <c r="D1781" s="128"/>
      <c r="E1781" s="129"/>
      <c r="F1781" s="130"/>
      <c r="G1781" s="126"/>
      <c r="H1781" s="104"/>
      <c r="I1781" s="104"/>
    </row>
    <row r="1782" spans="1:9" x14ac:dyDescent="0.2">
      <c r="A1782" s="127"/>
      <c r="B1782" s="127"/>
      <c r="C1782" s="128"/>
      <c r="D1782" s="128"/>
      <c r="E1782" s="129"/>
      <c r="F1782" s="130"/>
      <c r="G1782" s="126"/>
      <c r="H1782" s="104"/>
      <c r="I1782" s="104"/>
    </row>
    <row r="1783" spans="1:9" x14ac:dyDescent="0.2">
      <c r="A1783" s="127"/>
      <c r="B1783" s="127"/>
      <c r="C1783" s="128"/>
      <c r="D1783" s="128"/>
      <c r="E1783" s="129"/>
      <c r="F1783" s="130"/>
      <c r="G1783" s="126"/>
      <c r="H1783" s="104"/>
      <c r="I1783" s="104"/>
    </row>
    <row r="1784" spans="1:9" x14ac:dyDescent="0.2">
      <c r="A1784" s="127"/>
      <c r="B1784" s="127"/>
      <c r="C1784" s="128"/>
      <c r="D1784" s="128"/>
      <c r="E1784" s="129"/>
      <c r="F1784" s="130"/>
      <c r="G1784" s="126"/>
      <c r="H1784" s="104"/>
      <c r="I1784" s="104"/>
    </row>
    <row r="1785" spans="1:9" x14ac:dyDescent="0.2">
      <c r="A1785" s="127"/>
      <c r="B1785" s="127"/>
      <c r="C1785" s="128"/>
      <c r="D1785" s="128"/>
      <c r="E1785" s="129"/>
      <c r="F1785" s="130"/>
      <c r="G1785" s="126"/>
      <c r="H1785" s="104"/>
      <c r="I1785" s="104"/>
    </row>
    <row r="1786" spans="1:9" x14ac:dyDescent="0.2">
      <c r="A1786" s="127"/>
      <c r="B1786" s="127"/>
      <c r="C1786" s="128"/>
      <c r="D1786" s="128"/>
      <c r="E1786" s="129"/>
      <c r="F1786" s="130"/>
      <c r="G1786" s="126"/>
      <c r="H1786" s="104"/>
      <c r="I1786" s="104"/>
    </row>
    <row r="1787" spans="1:9" x14ac:dyDescent="0.2">
      <c r="A1787" s="127"/>
      <c r="B1787" s="127"/>
      <c r="C1787" s="128"/>
      <c r="D1787" s="128"/>
      <c r="E1787" s="129"/>
      <c r="F1787" s="130"/>
      <c r="G1787" s="126"/>
      <c r="H1787" s="104"/>
      <c r="I1787" s="104"/>
    </row>
    <row r="1788" spans="1:9" x14ac:dyDescent="0.2">
      <c r="A1788" s="127"/>
      <c r="B1788" s="127"/>
      <c r="C1788" s="128"/>
      <c r="D1788" s="128"/>
      <c r="E1788" s="129"/>
      <c r="F1788" s="130"/>
      <c r="G1788" s="126"/>
      <c r="H1788" s="104"/>
      <c r="I1788" s="104"/>
    </row>
    <row r="1789" spans="1:9" x14ac:dyDescent="0.2">
      <c r="A1789" s="127"/>
      <c r="B1789" s="127"/>
      <c r="C1789" s="128"/>
      <c r="D1789" s="128"/>
      <c r="E1789" s="129"/>
      <c r="F1789" s="130"/>
      <c r="G1789" s="126"/>
      <c r="H1789" s="104"/>
      <c r="I1789" s="104"/>
    </row>
    <row r="1790" spans="1:9" x14ac:dyDescent="0.2">
      <c r="A1790" s="127"/>
      <c r="B1790" s="127"/>
      <c r="C1790" s="128"/>
      <c r="D1790" s="128"/>
      <c r="E1790" s="129"/>
      <c r="F1790" s="130"/>
      <c r="G1790" s="126"/>
      <c r="H1790" s="104"/>
      <c r="I1790" s="104"/>
    </row>
    <row r="1791" spans="1:9" x14ac:dyDescent="0.2">
      <c r="A1791" s="127"/>
      <c r="B1791" s="127"/>
      <c r="C1791" s="128"/>
      <c r="D1791" s="128"/>
      <c r="E1791" s="129"/>
      <c r="F1791" s="130"/>
      <c r="G1791" s="126"/>
      <c r="H1791" s="104"/>
      <c r="I1791" s="104"/>
    </row>
    <row r="1792" spans="1:9" x14ac:dyDescent="0.2">
      <c r="A1792" s="127"/>
      <c r="B1792" s="127"/>
      <c r="C1792" s="128"/>
      <c r="D1792" s="128"/>
      <c r="E1792" s="129"/>
      <c r="F1792" s="130"/>
      <c r="G1792" s="126"/>
      <c r="H1792" s="104"/>
      <c r="I1792" s="104"/>
    </row>
    <row r="1793" spans="1:9" x14ac:dyDescent="0.2">
      <c r="A1793" s="127"/>
      <c r="B1793" s="127"/>
      <c r="C1793" s="128"/>
      <c r="D1793" s="128"/>
      <c r="E1793" s="129"/>
      <c r="F1793" s="130"/>
      <c r="G1793" s="126"/>
      <c r="H1793" s="104"/>
      <c r="I1793" s="104"/>
    </row>
    <row r="1794" spans="1:9" x14ac:dyDescent="0.2">
      <c r="A1794" s="127"/>
      <c r="B1794" s="127"/>
      <c r="C1794" s="128"/>
      <c r="D1794" s="128"/>
      <c r="E1794" s="129"/>
      <c r="F1794" s="130"/>
      <c r="G1794" s="126"/>
      <c r="H1794" s="104"/>
      <c r="I1794" s="104"/>
    </row>
    <row r="1795" spans="1:9" x14ac:dyDescent="0.2">
      <c r="A1795" s="127"/>
      <c r="B1795" s="127"/>
      <c r="C1795" s="128"/>
      <c r="D1795" s="128"/>
      <c r="E1795" s="129"/>
      <c r="F1795" s="130"/>
      <c r="G1795" s="126"/>
      <c r="H1795" s="104"/>
      <c r="I1795" s="104"/>
    </row>
    <row r="1796" spans="1:9" x14ac:dyDescent="0.2">
      <c r="A1796" s="127"/>
      <c r="B1796" s="127"/>
      <c r="C1796" s="128"/>
      <c r="D1796" s="128"/>
      <c r="E1796" s="129"/>
      <c r="F1796" s="130"/>
      <c r="G1796" s="126"/>
      <c r="H1796" s="104"/>
      <c r="I1796" s="104"/>
    </row>
    <row r="1797" spans="1:9" x14ac:dyDescent="0.2">
      <c r="A1797" s="127"/>
      <c r="B1797" s="127"/>
      <c r="C1797" s="128"/>
      <c r="D1797" s="128"/>
      <c r="E1797" s="129"/>
      <c r="F1797" s="130"/>
      <c r="G1797" s="126"/>
      <c r="H1797" s="104"/>
      <c r="I1797" s="104"/>
    </row>
    <row r="1798" spans="1:9" x14ac:dyDescent="0.2">
      <c r="A1798" s="127"/>
      <c r="B1798" s="127"/>
      <c r="C1798" s="128"/>
      <c r="D1798" s="128"/>
      <c r="E1798" s="129"/>
      <c r="F1798" s="130"/>
      <c r="G1798" s="126"/>
      <c r="H1798" s="104"/>
      <c r="I1798" s="104"/>
    </row>
    <row r="1799" spans="1:9" x14ac:dyDescent="0.2">
      <c r="A1799" s="127"/>
      <c r="B1799" s="127"/>
      <c r="C1799" s="128"/>
      <c r="D1799" s="128"/>
      <c r="E1799" s="129"/>
      <c r="F1799" s="130"/>
      <c r="G1799" s="126"/>
      <c r="H1799" s="104"/>
      <c r="I1799" s="104"/>
    </row>
    <row r="1800" spans="1:9" x14ac:dyDescent="0.2">
      <c r="A1800" s="127"/>
      <c r="B1800" s="127"/>
      <c r="C1800" s="128"/>
      <c r="D1800" s="128"/>
      <c r="E1800" s="129"/>
      <c r="F1800" s="130"/>
      <c r="G1800" s="126"/>
      <c r="H1800" s="104"/>
      <c r="I1800" s="104"/>
    </row>
    <row r="1801" spans="1:9" x14ac:dyDescent="0.2">
      <c r="A1801" s="127"/>
      <c r="B1801" s="127"/>
      <c r="C1801" s="128"/>
      <c r="D1801" s="128"/>
      <c r="E1801" s="129"/>
      <c r="F1801" s="130"/>
      <c r="G1801" s="126"/>
      <c r="H1801" s="104"/>
      <c r="I1801" s="104"/>
    </row>
    <row r="1802" spans="1:9" x14ac:dyDescent="0.2">
      <c r="A1802" s="127"/>
      <c r="B1802" s="127"/>
      <c r="C1802" s="128"/>
      <c r="D1802" s="128"/>
      <c r="E1802" s="129"/>
      <c r="F1802" s="130"/>
      <c r="G1802" s="126"/>
      <c r="H1802" s="104"/>
      <c r="I1802" s="104"/>
    </row>
    <row r="1803" spans="1:9" x14ac:dyDescent="0.2">
      <c r="A1803" s="127"/>
      <c r="B1803" s="127"/>
      <c r="C1803" s="128"/>
      <c r="D1803" s="128"/>
      <c r="E1803" s="129"/>
      <c r="F1803" s="130"/>
      <c r="G1803" s="126"/>
      <c r="H1803" s="104"/>
      <c r="I1803" s="104"/>
    </row>
    <row r="1804" spans="1:9" x14ac:dyDescent="0.2">
      <c r="A1804" s="127"/>
      <c r="B1804" s="127"/>
      <c r="C1804" s="128"/>
      <c r="D1804" s="128"/>
      <c r="E1804" s="129"/>
      <c r="F1804" s="130"/>
      <c r="G1804" s="126"/>
      <c r="H1804" s="104"/>
      <c r="I1804" s="104"/>
    </row>
    <row r="1805" spans="1:9" x14ac:dyDescent="0.2">
      <c r="A1805" s="127"/>
      <c r="B1805" s="127"/>
      <c r="C1805" s="128"/>
      <c r="D1805" s="128"/>
      <c r="E1805" s="129"/>
      <c r="F1805" s="130"/>
      <c r="G1805" s="126"/>
      <c r="H1805" s="104"/>
      <c r="I1805" s="104"/>
    </row>
    <row r="1806" spans="1:9" x14ac:dyDescent="0.2">
      <c r="A1806" s="127"/>
      <c r="B1806" s="127"/>
      <c r="C1806" s="128"/>
      <c r="D1806" s="128"/>
      <c r="E1806" s="129"/>
      <c r="F1806" s="130"/>
      <c r="G1806" s="126"/>
      <c r="H1806" s="104"/>
      <c r="I1806" s="104"/>
    </row>
    <row r="1807" spans="1:9" x14ac:dyDescent="0.2">
      <c r="A1807" s="127"/>
      <c r="B1807" s="127"/>
      <c r="C1807" s="128"/>
      <c r="D1807" s="128"/>
      <c r="E1807" s="129"/>
      <c r="F1807" s="130"/>
      <c r="G1807" s="126"/>
      <c r="H1807" s="104"/>
      <c r="I1807" s="104"/>
    </row>
    <row r="1808" spans="1:9" x14ac:dyDescent="0.2">
      <c r="A1808" s="127"/>
      <c r="B1808" s="127"/>
      <c r="C1808" s="128"/>
      <c r="D1808" s="128"/>
      <c r="E1808" s="129"/>
      <c r="F1808" s="130"/>
      <c r="G1808" s="126"/>
      <c r="H1808" s="104"/>
      <c r="I1808" s="104"/>
    </row>
    <row r="1809" spans="1:9" x14ac:dyDescent="0.2">
      <c r="A1809" s="127"/>
      <c r="B1809" s="127"/>
      <c r="C1809" s="128"/>
      <c r="D1809" s="128"/>
      <c r="E1809" s="129"/>
      <c r="F1809" s="130"/>
      <c r="G1809" s="126"/>
      <c r="H1809" s="104"/>
      <c r="I1809" s="104"/>
    </row>
    <row r="1810" spans="1:9" x14ac:dyDescent="0.2">
      <c r="A1810" s="127"/>
      <c r="B1810" s="127"/>
      <c r="C1810" s="128"/>
      <c r="D1810" s="128"/>
      <c r="E1810" s="129"/>
      <c r="F1810" s="130"/>
      <c r="G1810" s="126"/>
      <c r="H1810" s="104"/>
      <c r="I1810" s="104"/>
    </row>
    <row r="1811" spans="1:9" x14ac:dyDescent="0.2">
      <c r="A1811" s="127"/>
      <c r="B1811" s="127"/>
      <c r="C1811" s="128"/>
      <c r="D1811" s="128"/>
      <c r="E1811" s="129"/>
      <c r="F1811" s="130"/>
      <c r="G1811" s="126"/>
      <c r="H1811" s="104"/>
      <c r="I1811" s="104"/>
    </row>
    <row r="1812" spans="1:9" x14ac:dyDescent="0.2">
      <c r="A1812" s="127"/>
      <c r="B1812" s="127"/>
      <c r="C1812" s="128"/>
      <c r="D1812" s="128"/>
      <c r="E1812" s="129"/>
      <c r="F1812" s="130"/>
      <c r="G1812" s="126"/>
      <c r="H1812" s="104"/>
      <c r="I1812" s="104"/>
    </row>
    <row r="1813" spans="1:9" x14ac:dyDescent="0.2">
      <c r="A1813" s="127"/>
      <c r="B1813" s="127"/>
      <c r="C1813" s="128"/>
      <c r="D1813" s="128"/>
      <c r="E1813" s="129"/>
      <c r="F1813" s="130"/>
      <c r="G1813" s="126"/>
      <c r="H1813" s="104"/>
      <c r="I1813" s="104"/>
    </row>
    <row r="1814" spans="1:9" x14ac:dyDescent="0.2">
      <c r="A1814" s="127"/>
      <c r="B1814" s="127"/>
      <c r="C1814" s="128"/>
      <c r="D1814" s="128"/>
      <c r="E1814" s="129"/>
      <c r="F1814" s="130"/>
      <c r="G1814" s="126"/>
      <c r="H1814" s="104"/>
      <c r="I1814" s="104"/>
    </row>
    <row r="1815" spans="1:9" x14ac:dyDescent="0.2">
      <c r="A1815" s="127"/>
      <c r="B1815" s="127"/>
      <c r="C1815" s="128"/>
      <c r="D1815" s="128"/>
      <c r="E1815" s="129"/>
      <c r="F1815" s="130"/>
      <c r="G1815" s="126"/>
      <c r="H1815" s="104"/>
      <c r="I1815" s="104"/>
    </row>
    <row r="1816" spans="1:9" x14ac:dyDescent="0.2">
      <c r="A1816" s="127"/>
      <c r="B1816" s="127"/>
      <c r="C1816" s="128"/>
      <c r="D1816" s="128"/>
      <c r="E1816" s="129"/>
      <c r="F1816" s="130"/>
      <c r="G1816" s="126"/>
      <c r="H1816" s="104"/>
      <c r="I1816" s="104"/>
    </row>
    <row r="1817" spans="1:9" x14ac:dyDescent="0.2">
      <c r="A1817" s="127"/>
      <c r="B1817" s="127"/>
      <c r="C1817" s="128"/>
      <c r="D1817" s="128"/>
      <c r="E1817" s="129"/>
      <c r="F1817" s="130"/>
      <c r="G1817" s="126"/>
      <c r="H1817" s="104"/>
      <c r="I1817" s="104"/>
    </row>
    <row r="1818" spans="1:9" x14ac:dyDescent="0.2">
      <c r="A1818" s="127"/>
      <c r="B1818" s="127"/>
      <c r="C1818" s="128"/>
      <c r="D1818" s="128"/>
      <c r="E1818" s="129"/>
      <c r="F1818" s="130"/>
      <c r="G1818" s="126"/>
      <c r="H1818" s="104"/>
      <c r="I1818" s="104"/>
    </row>
    <row r="1819" spans="1:9" x14ac:dyDescent="0.2">
      <c r="A1819" s="127"/>
      <c r="B1819" s="127"/>
      <c r="C1819" s="128"/>
      <c r="D1819" s="128"/>
      <c r="E1819" s="129"/>
      <c r="F1819" s="130"/>
      <c r="G1819" s="126"/>
      <c r="H1819" s="104"/>
      <c r="I1819" s="104"/>
    </row>
    <row r="1820" spans="1:9" x14ac:dyDescent="0.2">
      <c r="A1820" s="127"/>
      <c r="B1820" s="127"/>
      <c r="C1820" s="128"/>
      <c r="D1820" s="128"/>
      <c r="E1820" s="129"/>
      <c r="F1820" s="130"/>
      <c r="G1820" s="126"/>
      <c r="H1820" s="104"/>
      <c r="I1820" s="104"/>
    </row>
    <row r="1821" spans="1:9" x14ac:dyDescent="0.2">
      <c r="A1821" s="127"/>
      <c r="B1821" s="127"/>
      <c r="C1821" s="128"/>
      <c r="D1821" s="128"/>
      <c r="E1821" s="129"/>
      <c r="F1821" s="130"/>
      <c r="G1821" s="126"/>
      <c r="H1821" s="104"/>
      <c r="I1821" s="104"/>
    </row>
    <row r="1822" spans="1:9" x14ac:dyDescent="0.2">
      <c r="A1822" s="127"/>
      <c r="B1822" s="127"/>
      <c r="C1822" s="128"/>
      <c r="D1822" s="128"/>
      <c r="E1822" s="129"/>
      <c r="F1822" s="130"/>
      <c r="G1822" s="126"/>
      <c r="H1822" s="104"/>
      <c r="I1822" s="104"/>
    </row>
    <row r="1823" spans="1:9" x14ac:dyDescent="0.2">
      <c r="A1823" s="127"/>
      <c r="B1823" s="127"/>
      <c r="C1823" s="128"/>
      <c r="D1823" s="128"/>
      <c r="E1823" s="129"/>
      <c r="F1823" s="130"/>
      <c r="G1823" s="126"/>
      <c r="H1823" s="104"/>
      <c r="I1823" s="104"/>
    </row>
    <row r="1824" spans="1:9" x14ac:dyDescent="0.2">
      <c r="A1824" s="127"/>
      <c r="B1824" s="127"/>
      <c r="C1824" s="128"/>
      <c r="D1824" s="128"/>
      <c r="E1824" s="129"/>
      <c r="F1824" s="130"/>
      <c r="G1824" s="126"/>
      <c r="H1824" s="104"/>
      <c r="I1824" s="104"/>
    </row>
    <row r="1825" spans="1:9" x14ac:dyDescent="0.2">
      <c r="A1825" s="127"/>
      <c r="B1825" s="127"/>
      <c r="C1825" s="128"/>
      <c r="D1825" s="128"/>
      <c r="E1825" s="129"/>
      <c r="F1825" s="130"/>
      <c r="G1825" s="126"/>
      <c r="H1825" s="104"/>
      <c r="I1825" s="104"/>
    </row>
    <row r="1826" spans="1:9" x14ac:dyDescent="0.2">
      <c r="A1826" s="127"/>
      <c r="B1826" s="127"/>
      <c r="C1826" s="128"/>
      <c r="D1826" s="128"/>
      <c r="E1826" s="129"/>
      <c r="F1826" s="130"/>
      <c r="G1826" s="126"/>
      <c r="H1826" s="104"/>
      <c r="I1826" s="104"/>
    </row>
    <row r="1827" spans="1:9" x14ac:dyDescent="0.2">
      <c r="A1827" s="127"/>
      <c r="B1827" s="127"/>
      <c r="C1827" s="128"/>
      <c r="D1827" s="128"/>
      <c r="E1827" s="129"/>
      <c r="F1827" s="130"/>
      <c r="G1827" s="126"/>
      <c r="H1827" s="104"/>
      <c r="I1827" s="104"/>
    </row>
    <row r="1828" spans="1:9" x14ac:dyDescent="0.2">
      <c r="A1828" s="127"/>
      <c r="B1828" s="127"/>
      <c r="C1828" s="128"/>
      <c r="D1828" s="128"/>
      <c r="E1828" s="129"/>
      <c r="F1828" s="130"/>
      <c r="G1828" s="126"/>
      <c r="H1828" s="104"/>
      <c r="I1828" s="104"/>
    </row>
    <row r="1829" spans="1:9" x14ac:dyDescent="0.2">
      <c r="A1829" s="127"/>
      <c r="B1829" s="127"/>
      <c r="C1829" s="128"/>
      <c r="D1829" s="128"/>
      <c r="E1829" s="129"/>
      <c r="F1829" s="130"/>
      <c r="G1829" s="126"/>
      <c r="H1829" s="104"/>
      <c r="I1829" s="104"/>
    </row>
    <row r="1830" spans="1:9" x14ac:dyDescent="0.2">
      <c r="A1830" s="127"/>
      <c r="B1830" s="127"/>
      <c r="C1830" s="128"/>
      <c r="D1830" s="128"/>
      <c r="E1830" s="129"/>
      <c r="F1830" s="130"/>
      <c r="G1830" s="126"/>
      <c r="H1830" s="104"/>
      <c r="I1830" s="104"/>
    </row>
    <row r="1831" spans="1:9" x14ac:dyDescent="0.2">
      <c r="A1831" s="127"/>
      <c r="B1831" s="127"/>
      <c r="C1831" s="128"/>
      <c r="D1831" s="128"/>
      <c r="E1831" s="129"/>
      <c r="F1831" s="130"/>
      <c r="G1831" s="126"/>
      <c r="H1831" s="104"/>
      <c r="I1831" s="104"/>
    </row>
    <row r="1832" spans="1:9" x14ac:dyDescent="0.2">
      <c r="A1832" s="127"/>
      <c r="B1832" s="127"/>
      <c r="C1832" s="128"/>
      <c r="D1832" s="128"/>
      <c r="E1832" s="129"/>
      <c r="F1832" s="130"/>
      <c r="G1832" s="126"/>
      <c r="H1832" s="104"/>
      <c r="I1832" s="104"/>
    </row>
    <row r="1833" spans="1:9" x14ac:dyDescent="0.2">
      <c r="A1833" s="127"/>
      <c r="B1833" s="127"/>
      <c r="C1833" s="128"/>
      <c r="D1833" s="128"/>
      <c r="E1833" s="129"/>
      <c r="F1833" s="130"/>
      <c r="G1833" s="126"/>
      <c r="H1833" s="104"/>
      <c r="I1833" s="104"/>
    </row>
    <row r="1834" spans="1:9" x14ac:dyDescent="0.2">
      <c r="A1834" s="127"/>
      <c r="B1834" s="127"/>
      <c r="C1834" s="128"/>
      <c r="D1834" s="128"/>
      <c r="E1834" s="129"/>
      <c r="F1834" s="130"/>
      <c r="G1834" s="126"/>
      <c r="H1834" s="104"/>
      <c r="I1834" s="104"/>
    </row>
    <row r="1835" spans="1:9" x14ac:dyDescent="0.2">
      <c r="A1835" s="127"/>
      <c r="B1835" s="127"/>
      <c r="C1835" s="128"/>
      <c r="D1835" s="128"/>
      <c r="E1835" s="129"/>
      <c r="F1835" s="130"/>
      <c r="G1835" s="126"/>
      <c r="H1835" s="104"/>
      <c r="I1835" s="104"/>
    </row>
    <row r="1836" spans="1:9" x14ac:dyDescent="0.2">
      <c r="A1836" s="127"/>
      <c r="B1836" s="127"/>
      <c r="C1836" s="128"/>
      <c r="D1836" s="128"/>
      <c r="E1836" s="129"/>
      <c r="F1836" s="130"/>
      <c r="G1836" s="126"/>
      <c r="H1836" s="104"/>
      <c r="I1836" s="104"/>
    </row>
    <row r="1837" spans="1:9" x14ac:dyDescent="0.2">
      <c r="A1837" s="127"/>
      <c r="B1837" s="127"/>
      <c r="C1837" s="128"/>
      <c r="D1837" s="128"/>
      <c r="E1837" s="129"/>
      <c r="F1837" s="130"/>
      <c r="G1837" s="126"/>
      <c r="H1837" s="104"/>
      <c r="I1837" s="104"/>
    </row>
    <row r="1838" spans="1:9" x14ac:dyDescent="0.2">
      <c r="A1838" s="127"/>
      <c r="B1838" s="127"/>
      <c r="C1838" s="128"/>
      <c r="D1838" s="128"/>
      <c r="E1838" s="129"/>
      <c r="F1838" s="130"/>
      <c r="G1838" s="126"/>
      <c r="H1838" s="104"/>
      <c r="I1838" s="104"/>
    </row>
    <row r="1839" spans="1:9" x14ac:dyDescent="0.2">
      <c r="A1839" s="127"/>
      <c r="B1839" s="127"/>
      <c r="C1839" s="128"/>
      <c r="D1839" s="128"/>
      <c r="E1839" s="129"/>
      <c r="F1839" s="130"/>
      <c r="G1839" s="126"/>
      <c r="H1839" s="104"/>
      <c r="I1839" s="104"/>
    </row>
    <row r="1840" spans="1:9" x14ac:dyDescent="0.2">
      <c r="A1840" s="127"/>
      <c r="B1840" s="127"/>
      <c r="C1840" s="128"/>
      <c r="D1840" s="128"/>
      <c r="E1840" s="129"/>
      <c r="F1840" s="130"/>
      <c r="G1840" s="126"/>
      <c r="H1840" s="104"/>
      <c r="I1840" s="104"/>
    </row>
    <row r="1841" spans="1:9" x14ac:dyDescent="0.2">
      <c r="A1841" s="127"/>
      <c r="B1841" s="127"/>
      <c r="C1841" s="128"/>
      <c r="D1841" s="128"/>
      <c r="E1841" s="129"/>
      <c r="F1841" s="130"/>
      <c r="G1841" s="126"/>
      <c r="H1841" s="104"/>
      <c r="I1841" s="104"/>
    </row>
    <row r="1842" spans="1:9" x14ac:dyDescent="0.2">
      <c r="A1842" s="127"/>
      <c r="B1842" s="127"/>
      <c r="C1842" s="128"/>
      <c r="D1842" s="128"/>
      <c r="E1842" s="129"/>
      <c r="F1842" s="130"/>
      <c r="G1842" s="126"/>
      <c r="H1842" s="104"/>
      <c r="I1842" s="104"/>
    </row>
    <row r="1843" spans="1:9" x14ac:dyDescent="0.2">
      <c r="A1843" s="127"/>
      <c r="B1843" s="127"/>
      <c r="C1843" s="128"/>
      <c r="D1843" s="128"/>
      <c r="E1843" s="129"/>
      <c r="F1843" s="130"/>
      <c r="G1843" s="126"/>
      <c r="H1843" s="104"/>
      <c r="I1843" s="104"/>
    </row>
    <row r="1844" spans="1:9" x14ac:dyDescent="0.2">
      <c r="A1844" s="127"/>
      <c r="B1844" s="127"/>
      <c r="C1844" s="128"/>
      <c r="D1844" s="128"/>
      <c r="E1844" s="129"/>
      <c r="F1844" s="130"/>
      <c r="G1844" s="126"/>
      <c r="H1844" s="104"/>
      <c r="I1844" s="104"/>
    </row>
    <row r="1845" spans="1:9" x14ac:dyDescent="0.2">
      <c r="A1845" s="127"/>
      <c r="B1845" s="127"/>
      <c r="C1845" s="128"/>
      <c r="D1845" s="128"/>
      <c r="E1845" s="129"/>
      <c r="F1845" s="130"/>
      <c r="G1845" s="126"/>
      <c r="H1845" s="104"/>
      <c r="I1845" s="104"/>
    </row>
    <row r="1846" spans="1:9" x14ac:dyDescent="0.2">
      <c r="A1846" s="127"/>
      <c r="B1846" s="127"/>
      <c r="C1846" s="128"/>
      <c r="D1846" s="128"/>
      <c r="E1846" s="129"/>
      <c r="F1846" s="130"/>
      <c r="G1846" s="126"/>
      <c r="H1846" s="104"/>
      <c r="I1846" s="104"/>
    </row>
    <row r="1847" spans="1:9" x14ac:dyDescent="0.2">
      <c r="A1847" s="127"/>
      <c r="B1847" s="127"/>
      <c r="C1847" s="128"/>
      <c r="D1847" s="128"/>
      <c r="E1847" s="129"/>
      <c r="F1847" s="130"/>
      <c r="G1847" s="126"/>
      <c r="H1847" s="104"/>
      <c r="I1847" s="104"/>
    </row>
    <row r="1848" spans="1:9" x14ac:dyDescent="0.2">
      <c r="A1848" s="127"/>
      <c r="B1848" s="127"/>
      <c r="C1848" s="128"/>
      <c r="D1848" s="128"/>
      <c r="E1848" s="129"/>
      <c r="F1848" s="130"/>
      <c r="G1848" s="126"/>
      <c r="H1848" s="104"/>
      <c r="I1848" s="104"/>
    </row>
    <row r="1849" spans="1:9" x14ac:dyDescent="0.2">
      <c r="A1849" s="127"/>
      <c r="B1849" s="127"/>
      <c r="C1849" s="128"/>
      <c r="D1849" s="128"/>
      <c r="E1849" s="129"/>
      <c r="F1849" s="130"/>
      <c r="G1849" s="126"/>
      <c r="H1849" s="104"/>
      <c r="I1849" s="104"/>
    </row>
    <row r="1850" spans="1:9" x14ac:dyDescent="0.2">
      <c r="A1850" s="127"/>
      <c r="B1850" s="127"/>
      <c r="C1850" s="128"/>
      <c r="D1850" s="128"/>
      <c r="E1850" s="129"/>
      <c r="F1850" s="130"/>
      <c r="G1850" s="126"/>
      <c r="H1850" s="104"/>
      <c r="I1850" s="104"/>
    </row>
    <row r="1851" spans="1:9" x14ac:dyDescent="0.2">
      <c r="A1851" s="127"/>
      <c r="B1851" s="127"/>
      <c r="C1851" s="128"/>
      <c r="D1851" s="128"/>
      <c r="E1851" s="129"/>
      <c r="F1851" s="130"/>
      <c r="G1851" s="126"/>
      <c r="H1851" s="104"/>
      <c r="I1851" s="104"/>
    </row>
    <row r="1852" spans="1:9" x14ac:dyDescent="0.2">
      <c r="A1852" s="127"/>
      <c r="B1852" s="127"/>
      <c r="C1852" s="128"/>
      <c r="D1852" s="128"/>
      <c r="E1852" s="129"/>
      <c r="F1852" s="130"/>
      <c r="G1852" s="126"/>
      <c r="H1852" s="104"/>
      <c r="I1852" s="104"/>
    </row>
    <row r="1853" spans="1:9" x14ac:dyDescent="0.2">
      <c r="A1853" s="127"/>
      <c r="B1853" s="127"/>
      <c r="C1853" s="128"/>
      <c r="D1853" s="128"/>
      <c r="E1853" s="129"/>
      <c r="F1853" s="130"/>
      <c r="G1853" s="126"/>
      <c r="H1853" s="104"/>
      <c r="I1853" s="104"/>
    </row>
    <row r="1854" spans="1:9" x14ac:dyDescent="0.2">
      <c r="A1854" s="127"/>
      <c r="B1854" s="127"/>
      <c r="C1854" s="128"/>
      <c r="D1854" s="128"/>
      <c r="E1854" s="129"/>
      <c r="F1854" s="130"/>
      <c r="G1854" s="126"/>
      <c r="H1854" s="104"/>
      <c r="I1854" s="104"/>
    </row>
    <row r="1855" spans="1:9" x14ac:dyDescent="0.2">
      <c r="A1855" s="127"/>
      <c r="B1855" s="127"/>
      <c r="C1855" s="128"/>
      <c r="D1855" s="128"/>
      <c r="E1855" s="129"/>
      <c r="F1855" s="130"/>
      <c r="G1855" s="126"/>
      <c r="H1855" s="104"/>
      <c r="I1855" s="104"/>
    </row>
    <row r="1856" spans="1:9" x14ac:dyDescent="0.2">
      <c r="A1856" s="127"/>
      <c r="B1856" s="127"/>
      <c r="C1856" s="128"/>
      <c r="D1856" s="128"/>
      <c r="E1856" s="129"/>
      <c r="F1856" s="130"/>
      <c r="G1856" s="126"/>
      <c r="H1856" s="104"/>
      <c r="I1856" s="104"/>
    </row>
    <row r="1857" spans="1:9" x14ac:dyDescent="0.2">
      <c r="A1857" s="127"/>
      <c r="B1857" s="127"/>
      <c r="C1857" s="128"/>
      <c r="D1857" s="128"/>
      <c r="E1857" s="129"/>
      <c r="F1857" s="130"/>
      <c r="G1857" s="126"/>
      <c r="H1857" s="104"/>
      <c r="I1857" s="104"/>
    </row>
    <row r="1858" spans="1:9" x14ac:dyDescent="0.2">
      <c r="A1858" s="127"/>
      <c r="B1858" s="127"/>
      <c r="C1858" s="128"/>
      <c r="D1858" s="128"/>
      <c r="E1858" s="129"/>
      <c r="F1858" s="130"/>
      <c r="G1858" s="126"/>
      <c r="H1858" s="104"/>
      <c r="I1858" s="104"/>
    </row>
    <row r="1859" spans="1:9" x14ac:dyDescent="0.2">
      <c r="A1859" s="127"/>
      <c r="B1859" s="127"/>
      <c r="C1859" s="128"/>
      <c r="D1859" s="128"/>
      <c r="E1859" s="129"/>
      <c r="F1859" s="130"/>
      <c r="G1859" s="126"/>
      <c r="H1859" s="104"/>
      <c r="I1859" s="104"/>
    </row>
    <row r="1860" spans="1:9" x14ac:dyDescent="0.2">
      <c r="A1860" s="127"/>
      <c r="B1860" s="127"/>
      <c r="C1860" s="128"/>
      <c r="D1860" s="128"/>
      <c r="E1860" s="129"/>
      <c r="F1860" s="130"/>
      <c r="G1860" s="126"/>
      <c r="H1860" s="104"/>
      <c r="I1860" s="104"/>
    </row>
    <row r="1861" spans="1:9" x14ac:dyDescent="0.2">
      <c r="A1861" s="127"/>
      <c r="B1861" s="127"/>
      <c r="C1861" s="128"/>
      <c r="D1861" s="128"/>
      <c r="E1861" s="129"/>
      <c r="F1861" s="130"/>
      <c r="G1861" s="126"/>
      <c r="H1861" s="104"/>
      <c r="I1861" s="104"/>
    </row>
    <row r="1862" spans="1:9" x14ac:dyDescent="0.2">
      <c r="A1862" s="127"/>
      <c r="B1862" s="127"/>
      <c r="C1862" s="128"/>
      <c r="D1862" s="128"/>
      <c r="E1862" s="129"/>
      <c r="F1862" s="130"/>
      <c r="G1862" s="126"/>
      <c r="H1862" s="104"/>
      <c r="I1862" s="104"/>
    </row>
    <row r="1863" spans="1:9" x14ac:dyDescent="0.2">
      <c r="A1863" s="127"/>
      <c r="B1863" s="127"/>
      <c r="C1863" s="128"/>
      <c r="D1863" s="128"/>
      <c r="E1863" s="129"/>
      <c r="F1863" s="130"/>
      <c r="G1863" s="126"/>
      <c r="H1863" s="104"/>
      <c r="I1863" s="104"/>
    </row>
    <row r="1864" spans="1:9" x14ac:dyDescent="0.2">
      <c r="A1864" s="127"/>
      <c r="B1864" s="127"/>
      <c r="C1864" s="128"/>
      <c r="D1864" s="128"/>
      <c r="E1864" s="129"/>
      <c r="F1864" s="130"/>
      <c r="G1864" s="126"/>
      <c r="H1864" s="104"/>
      <c r="I1864" s="104"/>
    </row>
    <row r="1865" spans="1:9" x14ac:dyDescent="0.2">
      <c r="A1865" s="127"/>
      <c r="B1865" s="127"/>
      <c r="C1865" s="128"/>
      <c r="D1865" s="128"/>
      <c r="E1865" s="129"/>
      <c r="F1865" s="130"/>
      <c r="G1865" s="126"/>
      <c r="H1865" s="104"/>
      <c r="I1865" s="104"/>
    </row>
    <row r="1866" spans="1:9" x14ac:dyDescent="0.2">
      <c r="A1866" s="127"/>
      <c r="B1866" s="127"/>
      <c r="C1866" s="128"/>
      <c r="D1866" s="128"/>
      <c r="E1866" s="129"/>
      <c r="F1866" s="130"/>
      <c r="G1866" s="126"/>
      <c r="H1866" s="104"/>
      <c r="I1866" s="104"/>
    </row>
    <row r="1867" spans="1:9" x14ac:dyDescent="0.2">
      <c r="A1867" s="127"/>
      <c r="B1867" s="127"/>
      <c r="C1867" s="128"/>
      <c r="D1867" s="128"/>
      <c r="E1867" s="129"/>
      <c r="F1867" s="130"/>
      <c r="G1867" s="126"/>
      <c r="H1867" s="104"/>
      <c r="I1867" s="104"/>
    </row>
    <row r="1868" spans="1:9" x14ac:dyDescent="0.2">
      <c r="A1868" s="127"/>
      <c r="B1868" s="127"/>
      <c r="C1868" s="128"/>
      <c r="D1868" s="128"/>
      <c r="E1868" s="129"/>
      <c r="F1868" s="130"/>
      <c r="G1868" s="126"/>
      <c r="H1868" s="104"/>
      <c r="I1868" s="104"/>
    </row>
    <row r="1869" spans="1:9" x14ac:dyDescent="0.2">
      <c r="A1869" s="127"/>
      <c r="B1869" s="127"/>
      <c r="C1869" s="128"/>
      <c r="D1869" s="128"/>
      <c r="E1869" s="129"/>
      <c r="F1869" s="130"/>
      <c r="G1869" s="126"/>
      <c r="H1869" s="104"/>
      <c r="I1869" s="104"/>
    </row>
    <row r="1870" spans="1:9" x14ac:dyDescent="0.2">
      <c r="A1870" s="127"/>
      <c r="B1870" s="127"/>
      <c r="C1870" s="128"/>
      <c r="D1870" s="128"/>
      <c r="E1870" s="129"/>
      <c r="F1870" s="130"/>
      <c r="G1870" s="126"/>
      <c r="H1870" s="104"/>
      <c r="I1870" s="104"/>
    </row>
    <row r="1871" spans="1:9" x14ac:dyDescent="0.2">
      <c r="A1871" s="127"/>
      <c r="B1871" s="127"/>
      <c r="C1871" s="128"/>
      <c r="D1871" s="128"/>
      <c r="E1871" s="129"/>
      <c r="F1871" s="130"/>
      <c r="G1871" s="126"/>
      <c r="H1871" s="104"/>
      <c r="I1871" s="104"/>
    </row>
    <row r="1872" spans="1:9" x14ac:dyDescent="0.2">
      <c r="A1872" s="127"/>
      <c r="B1872" s="127"/>
      <c r="C1872" s="128"/>
      <c r="D1872" s="128"/>
      <c r="E1872" s="129"/>
      <c r="F1872" s="130"/>
      <c r="G1872" s="126"/>
      <c r="H1872" s="104"/>
      <c r="I1872" s="104"/>
    </row>
    <row r="1873" spans="1:9" x14ac:dyDescent="0.2">
      <c r="A1873" s="127"/>
      <c r="B1873" s="127"/>
      <c r="C1873" s="128"/>
      <c r="D1873" s="128"/>
      <c r="E1873" s="129"/>
      <c r="F1873" s="130"/>
      <c r="G1873" s="126"/>
      <c r="H1873" s="104"/>
      <c r="I1873" s="104"/>
    </row>
    <row r="1874" spans="1:9" x14ac:dyDescent="0.2">
      <c r="A1874" s="127"/>
      <c r="B1874" s="127"/>
      <c r="C1874" s="128"/>
      <c r="D1874" s="128"/>
      <c r="E1874" s="129"/>
      <c r="F1874" s="130"/>
      <c r="G1874" s="126"/>
      <c r="H1874" s="104"/>
      <c r="I1874" s="104"/>
    </row>
    <row r="1875" spans="1:9" x14ac:dyDescent="0.2">
      <c r="A1875" s="127"/>
      <c r="B1875" s="127"/>
      <c r="C1875" s="128"/>
      <c r="D1875" s="128"/>
      <c r="E1875" s="129"/>
      <c r="F1875" s="130"/>
      <c r="G1875" s="126"/>
      <c r="H1875" s="104"/>
      <c r="I1875" s="104"/>
    </row>
    <row r="1876" spans="1:9" x14ac:dyDescent="0.2">
      <c r="A1876" s="127"/>
      <c r="B1876" s="127"/>
      <c r="C1876" s="128"/>
      <c r="D1876" s="128"/>
      <c r="E1876" s="129"/>
      <c r="F1876" s="130"/>
      <c r="G1876" s="126"/>
      <c r="H1876" s="104"/>
      <c r="I1876" s="104"/>
    </row>
    <row r="1877" spans="1:9" x14ac:dyDescent="0.2">
      <c r="A1877" s="127"/>
      <c r="B1877" s="127"/>
      <c r="C1877" s="128"/>
      <c r="D1877" s="128"/>
      <c r="E1877" s="129"/>
      <c r="F1877" s="130"/>
      <c r="G1877" s="126"/>
      <c r="H1877" s="104"/>
      <c r="I1877" s="104"/>
    </row>
    <row r="1878" spans="1:9" x14ac:dyDescent="0.2">
      <c r="A1878" s="127"/>
      <c r="B1878" s="127"/>
      <c r="C1878" s="128"/>
      <c r="D1878" s="128"/>
      <c r="E1878" s="129"/>
      <c r="F1878" s="130"/>
      <c r="G1878" s="126"/>
      <c r="H1878" s="104"/>
      <c r="I1878" s="104"/>
    </row>
    <row r="1879" spans="1:9" x14ac:dyDescent="0.2">
      <c r="A1879" s="127"/>
      <c r="B1879" s="127"/>
      <c r="C1879" s="128"/>
      <c r="D1879" s="128"/>
      <c r="E1879" s="129"/>
      <c r="F1879" s="130"/>
      <c r="G1879" s="126"/>
      <c r="H1879" s="104"/>
      <c r="I1879" s="104"/>
    </row>
    <row r="1880" spans="1:9" x14ac:dyDescent="0.2">
      <c r="A1880" s="127"/>
      <c r="B1880" s="127"/>
      <c r="C1880" s="128"/>
      <c r="D1880" s="128"/>
      <c r="E1880" s="129"/>
      <c r="F1880" s="130"/>
      <c r="G1880" s="126"/>
      <c r="H1880" s="104"/>
      <c r="I1880" s="104"/>
    </row>
    <row r="1881" spans="1:9" x14ac:dyDescent="0.2">
      <c r="A1881" s="127"/>
      <c r="B1881" s="127"/>
      <c r="C1881" s="128"/>
      <c r="D1881" s="128"/>
      <c r="E1881" s="129"/>
      <c r="F1881" s="130"/>
      <c r="G1881" s="126"/>
      <c r="H1881" s="104"/>
      <c r="I1881" s="104"/>
    </row>
    <row r="1882" spans="1:9" x14ac:dyDescent="0.2">
      <c r="A1882" s="127"/>
      <c r="B1882" s="127"/>
      <c r="C1882" s="128"/>
      <c r="D1882" s="128"/>
      <c r="E1882" s="129"/>
      <c r="F1882" s="130"/>
      <c r="G1882" s="126"/>
      <c r="H1882" s="104"/>
      <c r="I1882" s="104"/>
    </row>
    <row r="1883" spans="1:9" x14ac:dyDescent="0.2">
      <c r="A1883" s="127"/>
      <c r="B1883" s="127"/>
      <c r="C1883" s="128"/>
      <c r="D1883" s="128"/>
      <c r="E1883" s="129"/>
      <c r="F1883" s="130"/>
      <c r="G1883" s="126"/>
      <c r="H1883" s="104"/>
      <c r="I1883" s="104"/>
    </row>
    <row r="1884" spans="1:9" x14ac:dyDescent="0.2">
      <c r="A1884" s="127"/>
      <c r="B1884" s="127"/>
      <c r="C1884" s="128"/>
      <c r="D1884" s="128"/>
      <c r="E1884" s="129"/>
      <c r="F1884" s="130"/>
      <c r="G1884" s="126"/>
      <c r="H1884" s="104"/>
      <c r="I1884" s="104"/>
    </row>
    <row r="1885" spans="1:9" x14ac:dyDescent="0.2">
      <c r="A1885" s="127"/>
      <c r="B1885" s="127"/>
      <c r="C1885" s="128"/>
      <c r="D1885" s="128"/>
      <c r="E1885" s="129"/>
      <c r="F1885" s="130"/>
      <c r="G1885" s="126"/>
      <c r="H1885" s="104"/>
      <c r="I1885" s="104"/>
    </row>
    <row r="1886" spans="1:9" x14ac:dyDescent="0.2">
      <c r="A1886" s="127"/>
      <c r="B1886" s="127"/>
      <c r="C1886" s="128"/>
      <c r="D1886" s="128"/>
      <c r="E1886" s="129"/>
      <c r="F1886" s="130"/>
      <c r="G1886" s="126"/>
      <c r="H1886" s="104"/>
      <c r="I1886" s="104"/>
    </row>
    <row r="1887" spans="1:9" x14ac:dyDescent="0.2">
      <c r="A1887" s="127"/>
      <c r="B1887" s="127"/>
      <c r="C1887" s="128"/>
      <c r="D1887" s="128"/>
      <c r="E1887" s="129"/>
      <c r="F1887" s="130"/>
      <c r="G1887" s="126"/>
      <c r="H1887" s="104"/>
      <c r="I1887" s="104"/>
    </row>
    <row r="1888" spans="1:9" x14ac:dyDescent="0.2">
      <c r="A1888" s="127"/>
      <c r="B1888" s="127"/>
      <c r="C1888" s="128"/>
      <c r="D1888" s="128"/>
      <c r="E1888" s="129"/>
      <c r="F1888" s="130"/>
      <c r="G1888" s="126"/>
      <c r="H1888" s="104"/>
      <c r="I1888" s="104"/>
    </row>
    <row r="1889" spans="1:9" x14ac:dyDescent="0.2">
      <c r="A1889" s="127"/>
      <c r="B1889" s="127"/>
      <c r="C1889" s="128"/>
      <c r="D1889" s="128"/>
      <c r="E1889" s="129"/>
      <c r="F1889" s="130"/>
      <c r="G1889" s="126"/>
      <c r="H1889" s="104"/>
      <c r="I1889" s="104"/>
    </row>
    <row r="1890" spans="1:9" x14ac:dyDescent="0.2">
      <c r="A1890" s="127"/>
      <c r="B1890" s="127"/>
      <c r="C1890" s="128"/>
      <c r="D1890" s="128"/>
      <c r="E1890" s="129"/>
      <c r="F1890" s="130"/>
      <c r="G1890" s="126"/>
      <c r="H1890" s="104"/>
      <c r="I1890" s="104"/>
    </row>
    <row r="1891" spans="1:9" x14ac:dyDescent="0.2">
      <c r="A1891" s="127"/>
      <c r="B1891" s="127"/>
      <c r="C1891" s="128"/>
      <c r="D1891" s="128"/>
      <c r="E1891" s="129"/>
      <c r="F1891" s="130"/>
      <c r="G1891" s="126"/>
      <c r="H1891" s="104"/>
      <c r="I1891" s="104"/>
    </row>
    <row r="1892" spans="1:9" x14ac:dyDescent="0.2">
      <c r="A1892" s="127"/>
      <c r="B1892" s="127"/>
      <c r="C1892" s="128"/>
      <c r="D1892" s="128"/>
      <c r="E1892" s="129"/>
      <c r="F1892" s="130"/>
      <c r="G1892" s="126"/>
      <c r="H1892" s="104"/>
      <c r="I1892" s="104"/>
    </row>
    <row r="1893" spans="1:9" x14ac:dyDescent="0.2">
      <c r="A1893" s="127"/>
      <c r="B1893" s="127"/>
      <c r="C1893" s="128"/>
      <c r="D1893" s="128"/>
      <c r="E1893" s="129"/>
      <c r="F1893" s="130"/>
      <c r="G1893" s="126"/>
      <c r="H1893" s="104"/>
      <c r="I1893" s="104"/>
    </row>
    <row r="1894" spans="1:9" x14ac:dyDescent="0.2">
      <c r="A1894" s="127"/>
      <c r="B1894" s="127"/>
      <c r="C1894" s="128"/>
      <c r="D1894" s="128"/>
      <c r="E1894" s="129"/>
      <c r="F1894" s="130"/>
      <c r="G1894" s="126"/>
      <c r="H1894" s="104"/>
      <c r="I1894" s="104"/>
    </row>
    <row r="1895" spans="1:9" x14ac:dyDescent="0.2">
      <c r="A1895" s="127"/>
      <c r="B1895" s="127"/>
      <c r="C1895" s="128"/>
      <c r="D1895" s="128"/>
      <c r="E1895" s="129"/>
      <c r="F1895" s="130"/>
      <c r="G1895" s="126"/>
      <c r="H1895" s="104"/>
      <c r="I1895" s="104"/>
    </row>
    <row r="1896" spans="1:9" x14ac:dyDescent="0.2">
      <c r="A1896" s="127"/>
      <c r="B1896" s="127"/>
      <c r="C1896" s="128"/>
      <c r="D1896" s="128"/>
      <c r="E1896" s="129"/>
      <c r="F1896" s="130"/>
      <c r="G1896" s="126"/>
      <c r="H1896" s="104"/>
      <c r="I1896" s="104"/>
    </row>
    <row r="1897" spans="1:9" x14ac:dyDescent="0.2">
      <c r="A1897" s="127"/>
      <c r="B1897" s="127"/>
      <c r="C1897" s="128"/>
      <c r="D1897" s="128"/>
      <c r="E1897" s="129"/>
      <c r="F1897" s="130"/>
      <c r="G1897" s="126"/>
      <c r="H1897" s="104"/>
      <c r="I1897" s="104"/>
    </row>
    <row r="1898" spans="1:9" x14ac:dyDescent="0.2">
      <c r="A1898" s="127"/>
      <c r="B1898" s="127"/>
      <c r="C1898" s="128"/>
      <c r="D1898" s="128"/>
      <c r="E1898" s="129"/>
      <c r="F1898" s="130"/>
      <c r="G1898" s="126"/>
      <c r="H1898" s="104"/>
      <c r="I1898" s="104"/>
    </row>
    <row r="1899" spans="1:9" x14ac:dyDescent="0.2">
      <c r="A1899" s="127"/>
      <c r="B1899" s="127"/>
      <c r="C1899" s="128"/>
      <c r="D1899" s="128"/>
      <c r="E1899" s="129"/>
      <c r="F1899" s="130"/>
      <c r="G1899" s="126"/>
      <c r="H1899" s="104"/>
      <c r="I1899" s="104"/>
    </row>
    <row r="1900" spans="1:9" x14ac:dyDescent="0.2">
      <c r="A1900" s="127"/>
      <c r="B1900" s="127"/>
      <c r="C1900" s="128"/>
      <c r="D1900" s="128"/>
      <c r="E1900" s="129"/>
      <c r="F1900" s="130"/>
      <c r="G1900" s="126"/>
      <c r="H1900" s="104"/>
      <c r="I1900" s="104"/>
    </row>
    <row r="1901" spans="1:9" x14ac:dyDescent="0.2">
      <c r="A1901" s="127"/>
      <c r="B1901" s="127"/>
      <c r="C1901" s="128"/>
      <c r="D1901" s="128"/>
      <c r="E1901" s="129"/>
      <c r="F1901" s="130"/>
      <c r="G1901" s="126"/>
      <c r="H1901" s="104"/>
      <c r="I1901" s="104"/>
    </row>
    <row r="1902" spans="1:9" x14ac:dyDescent="0.2">
      <c r="A1902" s="127"/>
      <c r="B1902" s="127"/>
      <c r="C1902" s="128"/>
      <c r="D1902" s="128"/>
      <c r="E1902" s="129"/>
      <c r="F1902" s="130"/>
      <c r="G1902" s="126"/>
      <c r="H1902" s="104"/>
      <c r="I1902" s="104"/>
    </row>
    <row r="1903" spans="1:9" x14ac:dyDescent="0.2">
      <c r="A1903" s="127"/>
      <c r="B1903" s="127"/>
      <c r="C1903" s="128"/>
      <c r="D1903" s="128"/>
      <c r="E1903" s="129"/>
      <c r="F1903" s="130"/>
      <c r="G1903" s="126"/>
      <c r="H1903" s="104"/>
      <c r="I1903" s="104"/>
    </row>
    <row r="1904" spans="1:9" x14ac:dyDescent="0.2">
      <c r="A1904" s="127"/>
      <c r="B1904" s="127"/>
      <c r="C1904" s="128"/>
      <c r="D1904" s="128"/>
      <c r="E1904" s="129"/>
      <c r="F1904" s="130"/>
      <c r="G1904" s="126"/>
      <c r="H1904" s="104"/>
      <c r="I1904" s="104"/>
    </row>
    <row r="1905" spans="1:9" x14ac:dyDescent="0.2">
      <c r="A1905" s="127"/>
      <c r="B1905" s="127"/>
      <c r="C1905" s="128"/>
      <c r="D1905" s="128"/>
      <c r="E1905" s="129"/>
      <c r="F1905" s="130"/>
      <c r="G1905" s="126"/>
      <c r="H1905" s="104"/>
      <c r="I1905" s="104"/>
    </row>
    <row r="1906" spans="1:9" x14ac:dyDescent="0.2">
      <c r="A1906" s="127"/>
      <c r="B1906" s="127"/>
      <c r="C1906" s="128"/>
      <c r="D1906" s="128"/>
      <c r="E1906" s="129"/>
      <c r="F1906" s="130"/>
      <c r="G1906" s="126"/>
      <c r="H1906" s="104"/>
      <c r="I1906" s="104"/>
    </row>
    <row r="1907" spans="1:9" x14ac:dyDescent="0.2">
      <c r="A1907" s="127"/>
      <c r="B1907" s="127"/>
      <c r="C1907" s="128"/>
      <c r="D1907" s="128"/>
      <c r="E1907" s="130"/>
      <c r="F1907" s="130"/>
      <c r="G1907" s="126"/>
      <c r="H1907" s="104"/>
      <c r="I1907" s="104"/>
    </row>
    <row r="1908" spans="1:9" x14ac:dyDescent="0.2">
      <c r="A1908" s="127"/>
      <c r="B1908" s="127"/>
      <c r="C1908" s="128"/>
      <c r="D1908" s="128"/>
      <c r="E1908" s="130"/>
      <c r="F1908" s="130"/>
      <c r="G1908" s="126"/>
      <c r="H1908" s="104"/>
      <c r="I1908" s="104"/>
    </row>
    <row r="1909" spans="1:9" x14ac:dyDescent="0.2">
      <c r="A1909" s="127"/>
      <c r="B1909" s="127"/>
      <c r="C1909" s="128"/>
      <c r="D1909" s="128"/>
      <c r="E1909" s="130"/>
      <c r="F1909" s="130"/>
      <c r="G1909" s="126"/>
      <c r="H1909" s="104"/>
      <c r="I1909" s="104"/>
    </row>
    <row r="1910" spans="1:9" x14ac:dyDescent="0.2">
      <c r="A1910" s="127"/>
      <c r="B1910" s="127"/>
      <c r="C1910" s="128"/>
      <c r="D1910" s="128"/>
      <c r="E1910" s="130"/>
      <c r="F1910" s="130"/>
      <c r="G1910" s="126"/>
      <c r="H1910" s="104"/>
      <c r="I1910" s="104"/>
    </row>
    <row r="1911" spans="1:9" x14ac:dyDescent="0.2">
      <c r="A1911" s="127"/>
      <c r="B1911" s="127"/>
      <c r="C1911" s="128"/>
      <c r="D1911" s="128"/>
      <c r="E1911" s="130"/>
      <c r="F1911" s="130"/>
      <c r="G1911" s="126"/>
      <c r="H1911" s="104"/>
      <c r="I1911" s="104"/>
    </row>
    <row r="1912" spans="1:9" x14ac:dyDescent="0.2">
      <c r="A1912" s="127"/>
      <c r="B1912" s="127"/>
      <c r="C1912" s="128"/>
      <c r="D1912" s="128"/>
      <c r="E1912" s="130"/>
      <c r="F1912" s="130"/>
      <c r="G1912" s="126"/>
      <c r="H1912" s="104"/>
      <c r="I1912" s="104"/>
    </row>
    <row r="1913" spans="1:9" x14ac:dyDescent="0.2">
      <c r="A1913" s="127"/>
      <c r="B1913" s="127"/>
      <c r="C1913" s="128"/>
      <c r="D1913" s="128"/>
      <c r="E1913" s="130"/>
      <c r="F1913" s="130"/>
      <c r="G1913" s="126"/>
      <c r="H1913" s="104"/>
      <c r="I1913" s="104"/>
    </row>
    <row r="1914" spans="1:9" x14ac:dyDescent="0.2">
      <c r="A1914" s="127"/>
      <c r="B1914" s="127"/>
      <c r="C1914" s="128"/>
      <c r="D1914" s="128"/>
      <c r="E1914" s="130"/>
      <c r="F1914" s="130"/>
      <c r="G1914" s="126"/>
      <c r="H1914" s="104"/>
      <c r="I1914" s="104"/>
    </row>
    <row r="1915" spans="1:9" x14ac:dyDescent="0.2">
      <c r="A1915" s="127"/>
      <c r="B1915" s="127"/>
      <c r="C1915" s="128"/>
      <c r="D1915" s="128"/>
      <c r="E1915" s="130"/>
      <c r="F1915" s="130"/>
      <c r="G1915" s="126"/>
      <c r="H1915" s="104"/>
      <c r="I1915" s="104"/>
    </row>
    <row r="1916" spans="1:9" x14ac:dyDescent="0.2">
      <c r="A1916" s="127"/>
      <c r="B1916" s="127"/>
      <c r="C1916" s="128"/>
      <c r="D1916" s="128"/>
      <c r="E1916" s="130"/>
      <c r="F1916" s="130"/>
      <c r="G1916" s="126"/>
      <c r="H1916" s="104"/>
      <c r="I1916" s="104"/>
    </row>
    <row r="1917" spans="1:9" x14ac:dyDescent="0.2">
      <c r="A1917" s="127"/>
      <c r="B1917" s="127"/>
      <c r="C1917" s="128"/>
      <c r="D1917" s="128"/>
      <c r="E1917" s="130"/>
      <c r="F1917" s="130"/>
      <c r="G1917" s="126"/>
      <c r="H1917" s="104"/>
      <c r="I1917" s="104"/>
    </row>
    <row r="1918" spans="1:9" x14ac:dyDescent="0.2">
      <c r="A1918" s="127"/>
      <c r="B1918" s="127"/>
      <c r="C1918" s="128"/>
      <c r="D1918" s="128"/>
      <c r="E1918" s="130"/>
      <c r="F1918" s="130"/>
      <c r="G1918" s="126"/>
      <c r="H1918" s="104"/>
      <c r="I1918" s="104"/>
    </row>
    <row r="1919" spans="1:9" x14ac:dyDescent="0.2">
      <c r="A1919" s="127"/>
      <c r="B1919" s="127"/>
      <c r="C1919" s="128"/>
      <c r="D1919" s="128"/>
      <c r="E1919" s="130"/>
      <c r="F1919" s="130"/>
      <c r="G1919" s="126"/>
      <c r="H1919" s="104"/>
      <c r="I1919" s="104"/>
    </row>
    <row r="1920" spans="1:9" x14ac:dyDescent="0.2">
      <c r="A1920" s="127"/>
      <c r="B1920" s="127"/>
      <c r="C1920" s="128"/>
      <c r="D1920" s="128"/>
      <c r="E1920" s="130"/>
      <c r="F1920" s="130"/>
      <c r="G1920" s="126"/>
      <c r="H1920" s="104"/>
      <c r="I1920" s="104"/>
    </row>
    <row r="1921" spans="1:7" x14ac:dyDescent="0.2">
      <c r="A1921" s="127"/>
      <c r="B1921" s="127"/>
      <c r="C1921" s="128"/>
      <c r="D1921" s="128"/>
      <c r="E1921" s="130"/>
      <c r="F1921" s="130"/>
      <c r="G1921" s="126"/>
    </row>
    <row r="1922" spans="1:7" x14ac:dyDescent="0.2">
      <c r="A1922" s="127"/>
      <c r="B1922" s="127"/>
      <c r="C1922" s="128"/>
      <c r="D1922" s="128"/>
      <c r="E1922" s="130"/>
      <c r="F1922" s="130"/>
    </row>
    <row r="1923" spans="1:7" x14ac:dyDescent="0.2">
      <c r="A1923" s="127"/>
      <c r="B1923" s="127"/>
      <c r="C1923" s="128"/>
      <c r="D1923" s="128"/>
      <c r="E1923" s="130"/>
      <c r="F1923" s="130"/>
    </row>
  </sheetData>
  <mergeCells count="7">
    <mergeCell ref="A8:F11"/>
    <mergeCell ref="C1:G1"/>
    <mergeCell ref="C2:G2"/>
    <mergeCell ref="C3:G3"/>
    <mergeCell ref="C4:G4"/>
    <mergeCell ref="C6:H6"/>
    <mergeCell ref="C5:G5"/>
  </mergeCells>
  <pageMargins left="0.70866141732283472" right="0.23622047244094491" top="0.6692913385826772" bottom="0.55118110236220474" header="0.31496062992125984" footer="0.31496062992125984"/>
  <pageSetup paperSize="9" scale="49" fitToHeight="13" orientation="portrait" r:id="rId1"/>
  <rowBreaks count="1" manualBreakCount="1">
    <brk id="86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activeCell="C8" sqref="C8"/>
    </sheetView>
  </sheetViews>
  <sheetFormatPr defaultColWidth="8" defaultRowHeight="11.25" x14ac:dyDescent="0.2"/>
  <cols>
    <col min="1" max="1" width="47.85546875" style="174" customWidth="1"/>
    <col min="2" max="2" width="37.85546875" style="205" customWidth="1"/>
    <col min="3" max="3" width="24.42578125" style="174" customWidth="1"/>
    <col min="4" max="4" width="10.28515625" style="174" hidden="1" customWidth="1"/>
    <col min="5" max="5" width="10.42578125" style="174" hidden="1" customWidth="1"/>
    <col min="6" max="6" width="10.140625" style="174" hidden="1" customWidth="1"/>
    <col min="7" max="7" width="12.42578125" style="174" hidden="1" customWidth="1"/>
    <col min="8" max="8" width="10.42578125" style="174" hidden="1" customWidth="1"/>
    <col min="9" max="255" width="8" style="175"/>
    <col min="256" max="256" width="37" style="175" customWidth="1"/>
    <col min="257" max="257" width="37.85546875" style="175" customWidth="1"/>
    <col min="258" max="258" width="14.42578125" style="175" customWidth="1"/>
    <col min="259" max="259" width="18" style="175" customWidth="1"/>
    <col min="260" max="264" width="0" style="175" hidden="1" customWidth="1"/>
    <col min="265" max="511" width="8" style="175"/>
    <col min="512" max="512" width="37" style="175" customWidth="1"/>
    <col min="513" max="513" width="37.85546875" style="175" customWidth="1"/>
    <col min="514" max="514" width="14.42578125" style="175" customWidth="1"/>
    <col min="515" max="515" width="18" style="175" customWidth="1"/>
    <col min="516" max="520" width="0" style="175" hidden="1" customWidth="1"/>
    <col min="521" max="767" width="8" style="175"/>
    <col min="768" max="768" width="37" style="175" customWidth="1"/>
    <col min="769" max="769" width="37.85546875" style="175" customWidth="1"/>
    <col min="770" max="770" width="14.42578125" style="175" customWidth="1"/>
    <col min="771" max="771" width="18" style="175" customWidth="1"/>
    <col min="772" max="776" width="0" style="175" hidden="1" customWidth="1"/>
    <col min="777" max="1023" width="8" style="175"/>
    <col min="1024" max="1024" width="37" style="175" customWidth="1"/>
    <col min="1025" max="1025" width="37.85546875" style="175" customWidth="1"/>
    <col min="1026" max="1026" width="14.42578125" style="175" customWidth="1"/>
    <col min="1027" max="1027" width="18" style="175" customWidth="1"/>
    <col min="1028" max="1032" width="0" style="175" hidden="1" customWidth="1"/>
    <col min="1033" max="1279" width="8" style="175"/>
    <col min="1280" max="1280" width="37" style="175" customWidth="1"/>
    <col min="1281" max="1281" width="37.85546875" style="175" customWidth="1"/>
    <col min="1282" max="1282" width="14.42578125" style="175" customWidth="1"/>
    <col min="1283" max="1283" width="18" style="175" customWidth="1"/>
    <col min="1284" max="1288" width="0" style="175" hidden="1" customWidth="1"/>
    <col min="1289" max="1535" width="8" style="175"/>
    <col min="1536" max="1536" width="37" style="175" customWidth="1"/>
    <col min="1537" max="1537" width="37.85546875" style="175" customWidth="1"/>
    <col min="1538" max="1538" width="14.42578125" style="175" customWidth="1"/>
    <col min="1539" max="1539" width="18" style="175" customWidth="1"/>
    <col min="1540" max="1544" width="0" style="175" hidden="1" customWidth="1"/>
    <col min="1545" max="1791" width="8" style="175"/>
    <col min="1792" max="1792" width="37" style="175" customWidth="1"/>
    <col min="1793" max="1793" width="37.85546875" style="175" customWidth="1"/>
    <col min="1794" max="1794" width="14.42578125" style="175" customWidth="1"/>
    <col min="1795" max="1795" width="18" style="175" customWidth="1"/>
    <col min="1796" max="1800" width="0" style="175" hidden="1" customWidth="1"/>
    <col min="1801" max="2047" width="8" style="175"/>
    <col min="2048" max="2048" width="37" style="175" customWidth="1"/>
    <col min="2049" max="2049" width="37.85546875" style="175" customWidth="1"/>
    <col min="2050" max="2050" width="14.42578125" style="175" customWidth="1"/>
    <col min="2051" max="2051" width="18" style="175" customWidth="1"/>
    <col min="2052" max="2056" width="0" style="175" hidden="1" customWidth="1"/>
    <col min="2057" max="2303" width="8" style="175"/>
    <col min="2304" max="2304" width="37" style="175" customWidth="1"/>
    <col min="2305" max="2305" width="37.85546875" style="175" customWidth="1"/>
    <col min="2306" max="2306" width="14.42578125" style="175" customWidth="1"/>
    <col min="2307" max="2307" width="18" style="175" customWidth="1"/>
    <col min="2308" max="2312" width="0" style="175" hidden="1" customWidth="1"/>
    <col min="2313" max="2559" width="8" style="175"/>
    <col min="2560" max="2560" width="37" style="175" customWidth="1"/>
    <col min="2561" max="2561" width="37.85546875" style="175" customWidth="1"/>
    <col min="2562" max="2562" width="14.42578125" style="175" customWidth="1"/>
    <col min="2563" max="2563" width="18" style="175" customWidth="1"/>
    <col min="2564" max="2568" width="0" style="175" hidden="1" customWidth="1"/>
    <col min="2569" max="2815" width="8" style="175"/>
    <col min="2816" max="2816" width="37" style="175" customWidth="1"/>
    <col min="2817" max="2817" width="37.85546875" style="175" customWidth="1"/>
    <col min="2818" max="2818" width="14.42578125" style="175" customWidth="1"/>
    <col min="2819" max="2819" width="18" style="175" customWidth="1"/>
    <col min="2820" max="2824" width="0" style="175" hidden="1" customWidth="1"/>
    <col min="2825" max="3071" width="8" style="175"/>
    <col min="3072" max="3072" width="37" style="175" customWidth="1"/>
    <col min="3073" max="3073" width="37.85546875" style="175" customWidth="1"/>
    <col min="3074" max="3074" width="14.42578125" style="175" customWidth="1"/>
    <col min="3075" max="3075" width="18" style="175" customWidth="1"/>
    <col min="3076" max="3080" width="0" style="175" hidden="1" customWidth="1"/>
    <col min="3081" max="3327" width="8" style="175"/>
    <col min="3328" max="3328" width="37" style="175" customWidth="1"/>
    <col min="3329" max="3329" width="37.85546875" style="175" customWidth="1"/>
    <col min="3330" max="3330" width="14.42578125" style="175" customWidth="1"/>
    <col min="3331" max="3331" width="18" style="175" customWidth="1"/>
    <col min="3332" max="3336" width="0" style="175" hidden="1" customWidth="1"/>
    <col min="3337" max="3583" width="8" style="175"/>
    <col min="3584" max="3584" width="37" style="175" customWidth="1"/>
    <col min="3585" max="3585" width="37.85546875" style="175" customWidth="1"/>
    <col min="3586" max="3586" width="14.42578125" style="175" customWidth="1"/>
    <col min="3587" max="3587" width="18" style="175" customWidth="1"/>
    <col min="3588" max="3592" width="0" style="175" hidden="1" customWidth="1"/>
    <col min="3593" max="3839" width="8" style="175"/>
    <col min="3840" max="3840" width="37" style="175" customWidth="1"/>
    <col min="3841" max="3841" width="37.85546875" style="175" customWidth="1"/>
    <col min="3842" max="3842" width="14.42578125" style="175" customWidth="1"/>
    <col min="3843" max="3843" width="18" style="175" customWidth="1"/>
    <col min="3844" max="3848" width="0" style="175" hidden="1" customWidth="1"/>
    <col min="3849" max="4095" width="8" style="175"/>
    <col min="4096" max="4096" width="37" style="175" customWidth="1"/>
    <col min="4097" max="4097" width="37.85546875" style="175" customWidth="1"/>
    <col min="4098" max="4098" width="14.42578125" style="175" customWidth="1"/>
    <col min="4099" max="4099" width="18" style="175" customWidth="1"/>
    <col min="4100" max="4104" width="0" style="175" hidden="1" customWidth="1"/>
    <col min="4105" max="4351" width="8" style="175"/>
    <col min="4352" max="4352" width="37" style="175" customWidth="1"/>
    <col min="4353" max="4353" width="37.85546875" style="175" customWidth="1"/>
    <col min="4354" max="4354" width="14.42578125" style="175" customWidth="1"/>
    <col min="4355" max="4355" width="18" style="175" customWidth="1"/>
    <col min="4356" max="4360" width="0" style="175" hidden="1" customWidth="1"/>
    <col min="4361" max="4607" width="8" style="175"/>
    <col min="4608" max="4608" width="37" style="175" customWidth="1"/>
    <col min="4609" max="4609" width="37.85546875" style="175" customWidth="1"/>
    <col min="4610" max="4610" width="14.42578125" style="175" customWidth="1"/>
    <col min="4611" max="4611" width="18" style="175" customWidth="1"/>
    <col min="4612" max="4616" width="0" style="175" hidden="1" customWidth="1"/>
    <col min="4617" max="4863" width="8" style="175"/>
    <col min="4864" max="4864" width="37" style="175" customWidth="1"/>
    <col min="4865" max="4865" width="37.85546875" style="175" customWidth="1"/>
    <col min="4866" max="4866" width="14.42578125" style="175" customWidth="1"/>
    <col min="4867" max="4867" width="18" style="175" customWidth="1"/>
    <col min="4868" max="4872" width="0" style="175" hidden="1" customWidth="1"/>
    <col min="4873" max="5119" width="8" style="175"/>
    <col min="5120" max="5120" width="37" style="175" customWidth="1"/>
    <col min="5121" max="5121" width="37.85546875" style="175" customWidth="1"/>
    <col min="5122" max="5122" width="14.42578125" style="175" customWidth="1"/>
    <col min="5123" max="5123" width="18" style="175" customWidth="1"/>
    <col min="5124" max="5128" width="0" style="175" hidden="1" customWidth="1"/>
    <col min="5129" max="5375" width="8" style="175"/>
    <col min="5376" max="5376" width="37" style="175" customWidth="1"/>
    <col min="5377" max="5377" width="37.85546875" style="175" customWidth="1"/>
    <col min="5378" max="5378" width="14.42578125" style="175" customWidth="1"/>
    <col min="5379" max="5379" width="18" style="175" customWidth="1"/>
    <col min="5380" max="5384" width="0" style="175" hidden="1" customWidth="1"/>
    <col min="5385" max="5631" width="8" style="175"/>
    <col min="5632" max="5632" width="37" style="175" customWidth="1"/>
    <col min="5633" max="5633" width="37.85546875" style="175" customWidth="1"/>
    <col min="5634" max="5634" width="14.42578125" style="175" customWidth="1"/>
    <col min="5635" max="5635" width="18" style="175" customWidth="1"/>
    <col min="5636" max="5640" width="0" style="175" hidden="1" customWidth="1"/>
    <col min="5641" max="5887" width="8" style="175"/>
    <col min="5888" max="5888" width="37" style="175" customWidth="1"/>
    <col min="5889" max="5889" width="37.85546875" style="175" customWidth="1"/>
    <col min="5890" max="5890" width="14.42578125" style="175" customWidth="1"/>
    <col min="5891" max="5891" width="18" style="175" customWidth="1"/>
    <col min="5892" max="5896" width="0" style="175" hidden="1" customWidth="1"/>
    <col min="5897" max="6143" width="8" style="175"/>
    <col min="6144" max="6144" width="37" style="175" customWidth="1"/>
    <col min="6145" max="6145" width="37.85546875" style="175" customWidth="1"/>
    <col min="6146" max="6146" width="14.42578125" style="175" customWidth="1"/>
    <col min="6147" max="6147" width="18" style="175" customWidth="1"/>
    <col min="6148" max="6152" width="0" style="175" hidden="1" customWidth="1"/>
    <col min="6153" max="6399" width="8" style="175"/>
    <col min="6400" max="6400" width="37" style="175" customWidth="1"/>
    <col min="6401" max="6401" width="37.85546875" style="175" customWidth="1"/>
    <col min="6402" max="6402" width="14.42578125" style="175" customWidth="1"/>
    <col min="6403" max="6403" width="18" style="175" customWidth="1"/>
    <col min="6404" max="6408" width="0" style="175" hidden="1" customWidth="1"/>
    <col min="6409" max="6655" width="8" style="175"/>
    <col min="6656" max="6656" width="37" style="175" customWidth="1"/>
    <col min="6657" max="6657" width="37.85546875" style="175" customWidth="1"/>
    <col min="6658" max="6658" width="14.42578125" style="175" customWidth="1"/>
    <col min="6659" max="6659" width="18" style="175" customWidth="1"/>
    <col min="6660" max="6664" width="0" style="175" hidden="1" customWidth="1"/>
    <col min="6665" max="6911" width="8" style="175"/>
    <col min="6912" max="6912" width="37" style="175" customWidth="1"/>
    <col min="6913" max="6913" width="37.85546875" style="175" customWidth="1"/>
    <col min="6914" max="6914" width="14.42578125" style="175" customWidth="1"/>
    <col min="6915" max="6915" width="18" style="175" customWidth="1"/>
    <col min="6916" max="6920" width="0" style="175" hidden="1" customWidth="1"/>
    <col min="6921" max="7167" width="8" style="175"/>
    <col min="7168" max="7168" width="37" style="175" customWidth="1"/>
    <col min="7169" max="7169" width="37.85546875" style="175" customWidth="1"/>
    <col min="7170" max="7170" width="14.42578125" style="175" customWidth="1"/>
    <col min="7171" max="7171" width="18" style="175" customWidth="1"/>
    <col min="7172" max="7176" width="0" style="175" hidden="1" customWidth="1"/>
    <col min="7177" max="7423" width="8" style="175"/>
    <col min="7424" max="7424" width="37" style="175" customWidth="1"/>
    <col min="7425" max="7425" width="37.85546875" style="175" customWidth="1"/>
    <col min="7426" max="7426" width="14.42578125" style="175" customWidth="1"/>
    <col min="7427" max="7427" width="18" style="175" customWidth="1"/>
    <col min="7428" max="7432" width="0" style="175" hidden="1" customWidth="1"/>
    <col min="7433" max="7679" width="8" style="175"/>
    <col min="7680" max="7680" width="37" style="175" customWidth="1"/>
    <col min="7681" max="7681" width="37.85546875" style="175" customWidth="1"/>
    <col min="7682" max="7682" width="14.42578125" style="175" customWidth="1"/>
    <col min="7683" max="7683" width="18" style="175" customWidth="1"/>
    <col min="7684" max="7688" width="0" style="175" hidden="1" customWidth="1"/>
    <col min="7689" max="7935" width="8" style="175"/>
    <col min="7936" max="7936" width="37" style="175" customWidth="1"/>
    <col min="7937" max="7937" width="37.85546875" style="175" customWidth="1"/>
    <col min="7938" max="7938" width="14.42578125" style="175" customWidth="1"/>
    <col min="7939" max="7939" width="18" style="175" customWidth="1"/>
    <col min="7940" max="7944" width="0" style="175" hidden="1" customWidth="1"/>
    <col min="7945" max="8191" width="8" style="175"/>
    <col min="8192" max="8192" width="37" style="175" customWidth="1"/>
    <col min="8193" max="8193" width="37.85546875" style="175" customWidth="1"/>
    <col min="8194" max="8194" width="14.42578125" style="175" customWidth="1"/>
    <col min="8195" max="8195" width="18" style="175" customWidth="1"/>
    <col min="8196" max="8200" width="0" style="175" hidden="1" customWidth="1"/>
    <col min="8201" max="8447" width="8" style="175"/>
    <col min="8448" max="8448" width="37" style="175" customWidth="1"/>
    <col min="8449" max="8449" width="37.85546875" style="175" customWidth="1"/>
    <col min="8450" max="8450" width="14.42578125" style="175" customWidth="1"/>
    <col min="8451" max="8451" width="18" style="175" customWidth="1"/>
    <col min="8452" max="8456" width="0" style="175" hidden="1" customWidth="1"/>
    <col min="8457" max="8703" width="8" style="175"/>
    <col min="8704" max="8704" width="37" style="175" customWidth="1"/>
    <col min="8705" max="8705" width="37.85546875" style="175" customWidth="1"/>
    <col min="8706" max="8706" width="14.42578125" style="175" customWidth="1"/>
    <col min="8707" max="8707" width="18" style="175" customWidth="1"/>
    <col min="8708" max="8712" width="0" style="175" hidden="1" customWidth="1"/>
    <col min="8713" max="8959" width="8" style="175"/>
    <col min="8960" max="8960" width="37" style="175" customWidth="1"/>
    <col min="8961" max="8961" width="37.85546875" style="175" customWidth="1"/>
    <col min="8962" max="8962" width="14.42578125" style="175" customWidth="1"/>
    <col min="8963" max="8963" width="18" style="175" customWidth="1"/>
    <col min="8964" max="8968" width="0" style="175" hidden="1" customWidth="1"/>
    <col min="8969" max="9215" width="8" style="175"/>
    <col min="9216" max="9216" width="37" style="175" customWidth="1"/>
    <col min="9217" max="9217" width="37.85546875" style="175" customWidth="1"/>
    <col min="9218" max="9218" width="14.42578125" style="175" customWidth="1"/>
    <col min="9219" max="9219" width="18" style="175" customWidth="1"/>
    <col min="9220" max="9224" width="0" style="175" hidden="1" customWidth="1"/>
    <col min="9225" max="9471" width="8" style="175"/>
    <col min="9472" max="9472" width="37" style="175" customWidth="1"/>
    <col min="9473" max="9473" width="37.85546875" style="175" customWidth="1"/>
    <col min="9474" max="9474" width="14.42578125" style="175" customWidth="1"/>
    <col min="9475" max="9475" width="18" style="175" customWidth="1"/>
    <col min="9476" max="9480" width="0" style="175" hidden="1" customWidth="1"/>
    <col min="9481" max="9727" width="8" style="175"/>
    <col min="9728" max="9728" width="37" style="175" customWidth="1"/>
    <col min="9729" max="9729" width="37.85546875" style="175" customWidth="1"/>
    <col min="9730" max="9730" width="14.42578125" style="175" customWidth="1"/>
    <col min="9731" max="9731" width="18" style="175" customWidth="1"/>
    <col min="9732" max="9736" width="0" style="175" hidden="1" customWidth="1"/>
    <col min="9737" max="9983" width="8" style="175"/>
    <col min="9984" max="9984" width="37" style="175" customWidth="1"/>
    <col min="9985" max="9985" width="37.85546875" style="175" customWidth="1"/>
    <col min="9986" max="9986" width="14.42578125" style="175" customWidth="1"/>
    <col min="9987" max="9987" width="18" style="175" customWidth="1"/>
    <col min="9988" max="9992" width="0" style="175" hidden="1" customWidth="1"/>
    <col min="9993" max="10239" width="8" style="175"/>
    <col min="10240" max="10240" width="37" style="175" customWidth="1"/>
    <col min="10241" max="10241" width="37.85546875" style="175" customWidth="1"/>
    <col min="10242" max="10242" width="14.42578125" style="175" customWidth="1"/>
    <col min="10243" max="10243" width="18" style="175" customWidth="1"/>
    <col min="10244" max="10248" width="0" style="175" hidden="1" customWidth="1"/>
    <col min="10249" max="10495" width="8" style="175"/>
    <col min="10496" max="10496" width="37" style="175" customWidth="1"/>
    <col min="10497" max="10497" width="37.85546875" style="175" customWidth="1"/>
    <col min="10498" max="10498" width="14.42578125" style="175" customWidth="1"/>
    <col min="10499" max="10499" width="18" style="175" customWidth="1"/>
    <col min="10500" max="10504" width="0" style="175" hidden="1" customWidth="1"/>
    <col min="10505" max="10751" width="8" style="175"/>
    <col min="10752" max="10752" width="37" style="175" customWidth="1"/>
    <col min="10753" max="10753" width="37.85546875" style="175" customWidth="1"/>
    <col min="10754" max="10754" width="14.42578125" style="175" customWidth="1"/>
    <col min="10755" max="10755" width="18" style="175" customWidth="1"/>
    <col min="10756" max="10760" width="0" style="175" hidden="1" customWidth="1"/>
    <col min="10761" max="11007" width="8" style="175"/>
    <col min="11008" max="11008" width="37" style="175" customWidth="1"/>
    <col min="11009" max="11009" width="37.85546875" style="175" customWidth="1"/>
    <col min="11010" max="11010" width="14.42578125" style="175" customWidth="1"/>
    <col min="11011" max="11011" width="18" style="175" customWidth="1"/>
    <col min="11012" max="11016" width="0" style="175" hidden="1" customWidth="1"/>
    <col min="11017" max="11263" width="8" style="175"/>
    <col min="11264" max="11264" width="37" style="175" customWidth="1"/>
    <col min="11265" max="11265" width="37.85546875" style="175" customWidth="1"/>
    <col min="11266" max="11266" width="14.42578125" style="175" customWidth="1"/>
    <col min="11267" max="11267" width="18" style="175" customWidth="1"/>
    <col min="11268" max="11272" width="0" style="175" hidden="1" customWidth="1"/>
    <col min="11273" max="11519" width="8" style="175"/>
    <col min="11520" max="11520" width="37" style="175" customWidth="1"/>
    <col min="11521" max="11521" width="37.85546875" style="175" customWidth="1"/>
    <col min="11522" max="11522" width="14.42578125" style="175" customWidth="1"/>
    <col min="11523" max="11523" width="18" style="175" customWidth="1"/>
    <col min="11524" max="11528" width="0" style="175" hidden="1" customWidth="1"/>
    <col min="11529" max="11775" width="8" style="175"/>
    <col min="11776" max="11776" width="37" style="175" customWidth="1"/>
    <col min="11777" max="11777" width="37.85546875" style="175" customWidth="1"/>
    <col min="11778" max="11778" width="14.42578125" style="175" customWidth="1"/>
    <col min="11779" max="11779" width="18" style="175" customWidth="1"/>
    <col min="11780" max="11784" width="0" style="175" hidden="1" customWidth="1"/>
    <col min="11785" max="12031" width="8" style="175"/>
    <col min="12032" max="12032" width="37" style="175" customWidth="1"/>
    <col min="12033" max="12033" width="37.85546875" style="175" customWidth="1"/>
    <col min="12034" max="12034" width="14.42578125" style="175" customWidth="1"/>
    <col min="12035" max="12035" width="18" style="175" customWidth="1"/>
    <col min="12036" max="12040" width="0" style="175" hidden="1" customWidth="1"/>
    <col min="12041" max="12287" width="8" style="175"/>
    <col min="12288" max="12288" width="37" style="175" customWidth="1"/>
    <col min="12289" max="12289" width="37.85546875" style="175" customWidth="1"/>
    <col min="12290" max="12290" width="14.42578125" style="175" customWidth="1"/>
    <col min="12291" max="12291" width="18" style="175" customWidth="1"/>
    <col min="12292" max="12296" width="0" style="175" hidden="1" customWidth="1"/>
    <col min="12297" max="12543" width="8" style="175"/>
    <col min="12544" max="12544" width="37" style="175" customWidth="1"/>
    <col min="12545" max="12545" width="37.85546875" style="175" customWidth="1"/>
    <col min="12546" max="12546" width="14.42578125" style="175" customWidth="1"/>
    <col min="12547" max="12547" width="18" style="175" customWidth="1"/>
    <col min="12548" max="12552" width="0" style="175" hidden="1" customWidth="1"/>
    <col min="12553" max="12799" width="8" style="175"/>
    <col min="12800" max="12800" width="37" style="175" customWidth="1"/>
    <col min="12801" max="12801" width="37.85546875" style="175" customWidth="1"/>
    <col min="12802" max="12802" width="14.42578125" style="175" customWidth="1"/>
    <col min="12803" max="12803" width="18" style="175" customWidth="1"/>
    <col min="12804" max="12808" width="0" style="175" hidden="1" customWidth="1"/>
    <col min="12809" max="13055" width="8" style="175"/>
    <col min="13056" max="13056" width="37" style="175" customWidth="1"/>
    <col min="13057" max="13057" width="37.85546875" style="175" customWidth="1"/>
    <col min="13058" max="13058" width="14.42578125" style="175" customWidth="1"/>
    <col min="13059" max="13059" width="18" style="175" customWidth="1"/>
    <col min="13060" max="13064" width="0" style="175" hidden="1" customWidth="1"/>
    <col min="13065" max="13311" width="8" style="175"/>
    <col min="13312" max="13312" width="37" style="175" customWidth="1"/>
    <col min="13313" max="13313" width="37.85546875" style="175" customWidth="1"/>
    <col min="13314" max="13314" width="14.42578125" style="175" customWidth="1"/>
    <col min="13315" max="13315" width="18" style="175" customWidth="1"/>
    <col min="13316" max="13320" width="0" style="175" hidden="1" customWidth="1"/>
    <col min="13321" max="13567" width="8" style="175"/>
    <col min="13568" max="13568" width="37" style="175" customWidth="1"/>
    <col min="13569" max="13569" width="37.85546875" style="175" customWidth="1"/>
    <col min="13570" max="13570" width="14.42578125" style="175" customWidth="1"/>
    <col min="13571" max="13571" width="18" style="175" customWidth="1"/>
    <col min="13572" max="13576" width="0" style="175" hidden="1" customWidth="1"/>
    <col min="13577" max="13823" width="8" style="175"/>
    <col min="13824" max="13824" width="37" style="175" customWidth="1"/>
    <col min="13825" max="13825" width="37.85546875" style="175" customWidth="1"/>
    <col min="13826" max="13826" width="14.42578125" style="175" customWidth="1"/>
    <col min="13827" max="13827" width="18" style="175" customWidth="1"/>
    <col min="13828" max="13832" width="0" style="175" hidden="1" customWidth="1"/>
    <col min="13833" max="14079" width="8" style="175"/>
    <col min="14080" max="14080" width="37" style="175" customWidth="1"/>
    <col min="14081" max="14081" width="37.85546875" style="175" customWidth="1"/>
    <col min="14082" max="14082" width="14.42578125" style="175" customWidth="1"/>
    <col min="14083" max="14083" width="18" style="175" customWidth="1"/>
    <col min="14084" max="14088" width="0" style="175" hidden="1" customWidth="1"/>
    <col min="14089" max="14335" width="8" style="175"/>
    <col min="14336" max="14336" width="37" style="175" customWidth="1"/>
    <col min="14337" max="14337" width="37.85546875" style="175" customWidth="1"/>
    <col min="14338" max="14338" width="14.42578125" style="175" customWidth="1"/>
    <col min="14339" max="14339" width="18" style="175" customWidth="1"/>
    <col min="14340" max="14344" width="0" style="175" hidden="1" customWidth="1"/>
    <col min="14345" max="14591" width="8" style="175"/>
    <col min="14592" max="14592" width="37" style="175" customWidth="1"/>
    <col min="14593" max="14593" width="37.85546875" style="175" customWidth="1"/>
    <col min="14594" max="14594" width="14.42578125" style="175" customWidth="1"/>
    <col min="14595" max="14595" width="18" style="175" customWidth="1"/>
    <col min="14596" max="14600" width="0" style="175" hidden="1" customWidth="1"/>
    <col min="14601" max="14847" width="8" style="175"/>
    <col min="14848" max="14848" width="37" style="175" customWidth="1"/>
    <col min="14849" max="14849" width="37.85546875" style="175" customWidth="1"/>
    <col min="14850" max="14850" width="14.42578125" style="175" customWidth="1"/>
    <col min="14851" max="14851" width="18" style="175" customWidth="1"/>
    <col min="14852" max="14856" width="0" style="175" hidden="1" customWidth="1"/>
    <col min="14857" max="15103" width="8" style="175"/>
    <col min="15104" max="15104" width="37" style="175" customWidth="1"/>
    <col min="15105" max="15105" width="37.85546875" style="175" customWidth="1"/>
    <col min="15106" max="15106" width="14.42578125" style="175" customWidth="1"/>
    <col min="15107" max="15107" width="18" style="175" customWidth="1"/>
    <col min="15108" max="15112" width="0" style="175" hidden="1" customWidth="1"/>
    <col min="15113" max="15359" width="8" style="175"/>
    <col min="15360" max="15360" width="37" style="175" customWidth="1"/>
    <col min="15361" max="15361" width="37.85546875" style="175" customWidth="1"/>
    <col min="15362" max="15362" width="14.42578125" style="175" customWidth="1"/>
    <col min="15363" max="15363" width="18" style="175" customWidth="1"/>
    <col min="15364" max="15368" width="0" style="175" hidden="1" customWidth="1"/>
    <col min="15369" max="15615" width="8" style="175"/>
    <col min="15616" max="15616" width="37" style="175" customWidth="1"/>
    <col min="15617" max="15617" width="37.85546875" style="175" customWidth="1"/>
    <col min="15618" max="15618" width="14.42578125" style="175" customWidth="1"/>
    <col min="15619" max="15619" width="18" style="175" customWidth="1"/>
    <col min="15620" max="15624" width="0" style="175" hidden="1" customWidth="1"/>
    <col min="15625" max="15871" width="8" style="175"/>
    <col min="15872" max="15872" width="37" style="175" customWidth="1"/>
    <col min="15873" max="15873" width="37.85546875" style="175" customWidth="1"/>
    <col min="15874" max="15874" width="14.42578125" style="175" customWidth="1"/>
    <col min="15875" max="15875" width="18" style="175" customWidth="1"/>
    <col min="15876" max="15880" width="0" style="175" hidden="1" customWidth="1"/>
    <col min="15881" max="16127" width="8" style="175"/>
    <col min="16128" max="16128" width="37" style="175" customWidth="1"/>
    <col min="16129" max="16129" width="37.85546875" style="175" customWidth="1"/>
    <col min="16130" max="16130" width="14.42578125" style="175" customWidth="1"/>
    <col min="16131" max="16131" width="18" style="175" customWidth="1"/>
    <col min="16132" max="16136" width="0" style="175" hidden="1" customWidth="1"/>
    <col min="16137" max="16384" width="8" style="175"/>
  </cols>
  <sheetData>
    <row r="1" spans="1:8" ht="15.75" x14ac:dyDescent="0.25">
      <c r="B1" s="472" t="s">
        <v>415</v>
      </c>
      <c r="C1" s="472"/>
      <c r="D1" s="138"/>
      <c r="E1" s="138"/>
      <c r="F1" s="138"/>
    </row>
    <row r="2" spans="1:8" ht="15.75" x14ac:dyDescent="0.25">
      <c r="B2" s="472" t="s">
        <v>388</v>
      </c>
      <c r="C2" s="472"/>
      <c r="D2" s="138"/>
      <c r="E2" s="138"/>
      <c r="F2" s="138"/>
    </row>
    <row r="3" spans="1:8" ht="15.75" x14ac:dyDescent="0.25">
      <c r="B3" s="472" t="s">
        <v>536</v>
      </c>
      <c r="C3" s="472"/>
      <c r="D3" s="138"/>
      <c r="E3" s="138"/>
      <c r="F3" s="138"/>
    </row>
    <row r="4" spans="1:8" ht="15.75" x14ac:dyDescent="0.25">
      <c r="A4" s="207"/>
      <c r="B4" s="472" t="s">
        <v>537</v>
      </c>
      <c r="C4" s="472"/>
      <c r="D4" s="138"/>
      <c r="E4" s="138"/>
      <c r="F4" s="138"/>
    </row>
    <row r="5" spans="1:8" ht="15.75" x14ac:dyDescent="0.25">
      <c r="B5" s="473" t="s">
        <v>1417</v>
      </c>
      <c r="C5" s="473"/>
      <c r="D5" s="209"/>
      <c r="E5" s="209"/>
      <c r="F5" s="209"/>
    </row>
    <row r="6" spans="1:8" s="174" customFormat="1" x14ac:dyDescent="0.2"/>
    <row r="7" spans="1:8" s="174" customFormat="1" ht="15" x14ac:dyDescent="0.2">
      <c r="B7" s="176"/>
      <c r="C7" s="177"/>
      <c r="D7" s="177"/>
      <c r="E7" s="177"/>
      <c r="F7" s="177"/>
    </row>
    <row r="8" spans="1:8" s="174" customFormat="1" ht="12.75" x14ac:dyDescent="0.2">
      <c r="B8" s="178"/>
      <c r="C8" s="179"/>
      <c r="D8" s="179"/>
      <c r="E8" s="179"/>
      <c r="F8" s="179"/>
    </row>
    <row r="9" spans="1:8" s="174" customFormat="1" ht="12.75" x14ac:dyDescent="0.2">
      <c r="B9" s="178"/>
      <c r="C9" s="179"/>
      <c r="D9" s="179"/>
      <c r="E9" s="179"/>
      <c r="F9" s="179"/>
    </row>
    <row r="10" spans="1:8" s="174" customFormat="1" ht="51.6" customHeight="1" x14ac:dyDescent="0.2">
      <c r="A10" s="470" t="s">
        <v>1409</v>
      </c>
      <c r="B10" s="471"/>
      <c r="C10" s="471"/>
      <c r="D10" s="471"/>
      <c r="E10" s="471"/>
      <c r="F10" s="471"/>
    </row>
    <row r="11" spans="1:8" s="174" customFormat="1" ht="15" x14ac:dyDescent="0.25">
      <c r="A11" s="180"/>
      <c r="B11" s="181"/>
      <c r="C11" s="182"/>
      <c r="D11" s="182"/>
      <c r="E11" s="182"/>
      <c r="F11" s="182"/>
    </row>
    <row r="12" spans="1:8" s="188" customFormat="1" ht="77.25" customHeight="1" x14ac:dyDescent="0.25">
      <c r="A12" s="183" t="s">
        <v>389</v>
      </c>
      <c r="B12" s="184" t="s">
        <v>390</v>
      </c>
      <c r="C12" s="183" t="s">
        <v>1411</v>
      </c>
      <c r="D12" s="185"/>
      <c r="E12" s="185"/>
      <c r="F12" s="185"/>
      <c r="G12" s="186" t="s">
        <v>391</v>
      </c>
      <c r="H12" s="187" t="s">
        <v>392</v>
      </c>
    </row>
    <row r="13" spans="1:8" ht="33" x14ac:dyDescent="0.25">
      <c r="A13" s="189" t="s">
        <v>393</v>
      </c>
      <c r="B13" s="190" t="s">
        <v>394</v>
      </c>
      <c r="C13" s="276">
        <f>SUM(C14)</f>
        <v>-35366.5</v>
      </c>
      <c r="D13" s="191"/>
      <c r="E13" s="191"/>
      <c r="F13" s="191"/>
      <c r="G13" s="192">
        <v>-1941067.06</v>
      </c>
      <c r="H13" s="193"/>
    </row>
    <row r="14" spans="1:8" ht="33" x14ac:dyDescent="0.25">
      <c r="A14" s="189" t="s">
        <v>395</v>
      </c>
      <c r="B14" s="190" t="s">
        <v>396</v>
      </c>
      <c r="C14" s="276">
        <f>SUM(C15+C21)</f>
        <v>-35366.5</v>
      </c>
      <c r="D14" s="191"/>
      <c r="E14" s="191"/>
      <c r="F14" s="191"/>
      <c r="G14" s="192">
        <v>1728408.89</v>
      </c>
      <c r="H14" s="193"/>
    </row>
    <row r="15" spans="1:8" ht="33" x14ac:dyDescent="0.25">
      <c r="A15" s="194" t="s">
        <v>397</v>
      </c>
      <c r="B15" s="195" t="s">
        <v>398</v>
      </c>
      <c r="C15" s="276">
        <v>-1226469</v>
      </c>
      <c r="D15" s="191"/>
      <c r="E15" s="191"/>
      <c r="F15" s="191"/>
      <c r="G15" s="192"/>
      <c r="H15" s="193"/>
    </row>
    <row r="16" spans="1:8" ht="16.5" hidden="1" customHeight="1" x14ac:dyDescent="0.25">
      <c r="A16" s="194" t="s">
        <v>400</v>
      </c>
      <c r="B16" s="195" t="s">
        <v>401</v>
      </c>
      <c r="C16" s="276">
        <v>-974291.9</v>
      </c>
      <c r="D16" s="191"/>
      <c r="E16" s="191"/>
      <c r="F16" s="191"/>
      <c r="G16" s="192"/>
      <c r="H16" s="193"/>
    </row>
    <row r="17" spans="1:8" ht="16.5" hidden="1" customHeight="1" x14ac:dyDescent="0.25">
      <c r="A17" s="194" t="s">
        <v>402</v>
      </c>
      <c r="B17" s="195" t="s">
        <v>403</v>
      </c>
      <c r="C17" s="276">
        <v>-974291.9</v>
      </c>
      <c r="D17" s="191"/>
      <c r="E17" s="191"/>
      <c r="F17" s="191"/>
      <c r="G17" s="192"/>
      <c r="H17" s="193"/>
    </row>
    <row r="18" spans="1:8" ht="16.5" hidden="1" customHeight="1" x14ac:dyDescent="0.25">
      <c r="A18" s="194" t="s">
        <v>404</v>
      </c>
      <c r="B18" s="195" t="s">
        <v>405</v>
      </c>
      <c r="C18" s="276">
        <v>-974291.9</v>
      </c>
      <c r="D18" s="191"/>
      <c r="E18" s="191"/>
      <c r="F18" s="191"/>
      <c r="G18" s="192"/>
      <c r="H18" s="193"/>
    </row>
    <row r="19" spans="1:8" ht="16.5" hidden="1" x14ac:dyDescent="0.25">
      <c r="A19" s="194"/>
      <c r="B19" s="195" t="s">
        <v>399</v>
      </c>
      <c r="C19" s="276">
        <v>-974291.9</v>
      </c>
      <c r="D19" s="191"/>
      <c r="E19" s="191"/>
      <c r="F19" s="191"/>
      <c r="G19" s="192"/>
      <c r="H19" s="193"/>
    </row>
    <row r="20" spans="1:8" ht="33" x14ac:dyDescent="0.25">
      <c r="A20" s="194" t="s">
        <v>400</v>
      </c>
      <c r="B20" s="195" t="s">
        <v>401</v>
      </c>
      <c r="C20" s="276">
        <v>-1226469</v>
      </c>
      <c r="D20" s="191"/>
      <c r="E20" s="191"/>
      <c r="F20" s="191"/>
      <c r="G20" s="192"/>
      <c r="H20" s="193"/>
    </row>
    <row r="21" spans="1:8" ht="16.5" x14ac:dyDescent="0.25">
      <c r="A21" s="194" t="s">
        <v>402</v>
      </c>
      <c r="B21" s="196" t="s">
        <v>403</v>
      </c>
      <c r="C21" s="276">
        <v>1191102.5</v>
      </c>
      <c r="D21" s="191"/>
      <c r="E21" s="191"/>
      <c r="F21" s="191"/>
      <c r="G21" s="192"/>
      <c r="H21" s="193"/>
    </row>
    <row r="22" spans="1:8" ht="33" x14ac:dyDescent="0.25">
      <c r="A22" s="194" t="s">
        <v>404</v>
      </c>
      <c r="B22" s="197" t="s">
        <v>405</v>
      </c>
      <c r="C22" s="276">
        <v>1191102.5</v>
      </c>
      <c r="D22" s="191"/>
      <c r="E22" s="191"/>
      <c r="F22" s="191"/>
      <c r="G22" s="192"/>
      <c r="H22" s="193"/>
    </row>
    <row r="23" spans="1:8" ht="12.75" hidden="1" x14ac:dyDescent="0.2">
      <c r="A23" s="198" t="s">
        <v>406</v>
      </c>
      <c r="B23" s="199" t="s">
        <v>407</v>
      </c>
      <c r="C23" s="200">
        <v>29268673.5</v>
      </c>
      <c r="D23" s="201"/>
      <c r="E23" s="201"/>
      <c r="F23" s="201"/>
      <c r="G23" s="192">
        <v>-166500439.99000001</v>
      </c>
      <c r="H23" s="193"/>
    </row>
    <row r="24" spans="1:8" ht="12.75" hidden="1" x14ac:dyDescent="0.2">
      <c r="A24" s="198" t="s">
        <v>408</v>
      </c>
      <c r="B24" s="199" t="s">
        <v>409</v>
      </c>
      <c r="C24" s="200">
        <v>-7284126.5</v>
      </c>
      <c r="D24" s="201"/>
      <c r="E24" s="201"/>
      <c r="F24" s="201"/>
      <c r="G24" s="192">
        <v>-166500439.99000001</v>
      </c>
      <c r="H24" s="193"/>
    </row>
    <row r="25" spans="1:8" ht="12.75" hidden="1" x14ac:dyDescent="0.2">
      <c r="A25" s="198" t="s">
        <v>410</v>
      </c>
      <c r="B25" s="199" t="s">
        <v>411</v>
      </c>
      <c r="C25" s="200">
        <v>36552800</v>
      </c>
      <c r="D25" s="201"/>
      <c r="E25" s="201"/>
      <c r="F25" s="201"/>
      <c r="G25" s="192"/>
      <c r="H25" s="193"/>
    </row>
    <row r="26" spans="1:8" hidden="1" x14ac:dyDescent="0.2">
      <c r="A26" s="202"/>
      <c r="B26" s="203"/>
      <c r="C26" s="201"/>
      <c r="D26" s="201"/>
      <c r="E26" s="201"/>
      <c r="F26" s="201"/>
      <c r="G26" s="192">
        <v>-166500439.99000001</v>
      </c>
      <c r="H26" s="193"/>
    </row>
    <row r="27" spans="1:8" x14ac:dyDescent="0.2">
      <c r="A27" s="202"/>
      <c r="B27" s="203"/>
      <c r="C27" s="201"/>
      <c r="D27" s="201"/>
      <c r="E27" s="201"/>
      <c r="F27" s="201"/>
      <c r="G27" s="192"/>
      <c r="H27" s="193"/>
    </row>
    <row r="28" spans="1:8" ht="11.25" customHeight="1" x14ac:dyDescent="0.2">
      <c r="A28" s="202"/>
      <c r="B28" s="203"/>
      <c r="C28" s="201"/>
      <c r="D28" s="201"/>
      <c r="E28" s="201"/>
      <c r="F28" s="201"/>
      <c r="G28" s="192"/>
      <c r="H28" s="193"/>
    </row>
    <row r="29" spans="1:8" x14ac:dyDescent="0.2">
      <c r="A29" s="202"/>
      <c r="B29" s="203"/>
      <c r="C29" s="201"/>
      <c r="D29" s="201"/>
      <c r="E29" s="201"/>
      <c r="F29" s="201"/>
      <c r="G29" s="192">
        <v>162830964.03999999</v>
      </c>
      <c r="H29" s="193"/>
    </row>
    <row r="30" spans="1:8" hidden="1" x14ac:dyDescent="0.2">
      <c r="A30" s="202"/>
      <c r="B30" s="203"/>
      <c r="C30" s="201"/>
      <c r="D30" s="201"/>
      <c r="E30" s="201"/>
      <c r="F30" s="201"/>
      <c r="G30" s="192">
        <v>162830964.03999999</v>
      </c>
      <c r="H30" s="193"/>
    </row>
    <row r="31" spans="1:8" hidden="1" x14ac:dyDescent="0.2">
      <c r="A31" s="202"/>
      <c r="B31" s="203"/>
      <c r="C31" s="201"/>
      <c r="D31" s="201"/>
      <c r="E31" s="201"/>
      <c r="F31" s="201"/>
      <c r="G31" s="192">
        <v>162830964.03999999</v>
      </c>
      <c r="H31" s="193"/>
    </row>
    <row r="32" spans="1:8" hidden="1" x14ac:dyDescent="0.2">
      <c r="A32" s="202"/>
      <c r="B32" s="203"/>
      <c r="C32" s="201"/>
      <c r="D32" s="201"/>
      <c r="E32" s="201"/>
      <c r="F32" s="201"/>
      <c r="G32" s="192"/>
      <c r="H32" s="193"/>
    </row>
    <row r="33" spans="1:8" hidden="1" x14ac:dyDescent="0.2">
      <c r="A33" s="202"/>
      <c r="B33" s="203"/>
      <c r="C33" s="201"/>
      <c r="D33" s="201"/>
      <c r="E33" s="201"/>
      <c r="F33" s="201"/>
      <c r="G33" s="192">
        <v>162830964.03999999</v>
      </c>
      <c r="H33" s="193"/>
    </row>
    <row r="34" spans="1:8" hidden="1" x14ac:dyDescent="0.2">
      <c r="A34" s="202"/>
      <c r="B34" s="203"/>
      <c r="C34" s="201"/>
      <c r="D34" s="201"/>
      <c r="E34" s="201"/>
      <c r="F34" s="201"/>
      <c r="G34" s="192"/>
      <c r="H34" s="193"/>
    </row>
    <row r="35" spans="1:8" hidden="1" x14ac:dyDescent="0.2">
      <c r="A35" s="202"/>
      <c r="B35" s="203"/>
      <c r="C35" s="201"/>
      <c r="D35" s="201"/>
      <c r="E35" s="201"/>
      <c r="F35" s="201"/>
      <c r="G35" s="192"/>
      <c r="H35" s="193"/>
    </row>
    <row r="36" spans="1:8" hidden="1" x14ac:dyDescent="0.2">
      <c r="A36" s="202"/>
      <c r="B36" s="203"/>
      <c r="C36" s="201"/>
      <c r="D36" s="201"/>
      <c r="E36" s="201"/>
      <c r="F36" s="201"/>
      <c r="G36" s="192"/>
      <c r="H36" s="193"/>
    </row>
    <row r="37" spans="1:8" x14ac:dyDescent="0.2">
      <c r="A37" s="202"/>
      <c r="B37" s="203"/>
      <c r="C37" s="204"/>
      <c r="D37" s="204"/>
      <c r="E37" s="204"/>
      <c r="F37" s="204"/>
    </row>
    <row r="38" spans="1:8" x14ac:dyDescent="0.2">
      <c r="A38" s="202"/>
      <c r="B38" s="203"/>
      <c r="C38" s="204"/>
      <c r="D38" s="204"/>
      <c r="E38" s="204"/>
      <c r="F38" s="204"/>
    </row>
  </sheetData>
  <mergeCells count="6">
    <mergeCell ref="A10:F10"/>
    <mergeCell ref="B1:C1"/>
    <mergeCell ref="B2:C2"/>
    <mergeCell ref="B4:C4"/>
    <mergeCell ref="B3:C3"/>
    <mergeCell ref="B5:C5"/>
  </mergeCells>
  <pageMargins left="1.23" right="0.39370078740157477" top="1" bottom="1" header="0.5" footer="0.5"/>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zoomScaleNormal="100" workbookViewId="0">
      <selection activeCell="B12" sqref="B12:B13"/>
    </sheetView>
  </sheetViews>
  <sheetFormatPr defaultColWidth="8" defaultRowHeight="15" x14ac:dyDescent="0.25"/>
  <cols>
    <col min="1" max="1" width="17" customWidth="1"/>
    <col min="2" max="2" width="83.85546875" customWidth="1"/>
    <col min="3" max="3" width="18" hidden="1" customWidth="1"/>
    <col min="4" max="4" width="6.7109375" hidden="1" customWidth="1"/>
    <col min="5" max="5" width="16.42578125" hidden="1" customWidth="1"/>
    <col min="6" max="6" width="15.5703125" hidden="1" customWidth="1"/>
    <col min="7" max="7" width="4.140625" hidden="1" customWidth="1"/>
    <col min="8" max="8" width="4.5703125" hidden="1" customWidth="1"/>
    <col min="9" max="9" width="35.42578125" customWidth="1"/>
    <col min="10" max="10" width="12.140625" hidden="1" customWidth="1"/>
    <col min="11" max="11" width="12.7109375" hidden="1" customWidth="1"/>
    <col min="12" max="13" width="13.140625" hidden="1" customWidth="1"/>
    <col min="14" max="14" width="6.85546875" hidden="1" customWidth="1"/>
    <col min="15" max="15" width="4.28515625" hidden="1" customWidth="1"/>
    <col min="16" max="16" width="15.28515625" customWidth="1"/>
    <col min="255" max="255" width="11.5703125" customWidth="1"/>
    <col min="256" max="256" width="50.5703125" customWidth="1"/>
    <col min="257" max="258" width="0" hidden="1" customWidth="1"/>
    <col min="259" max="259" width="18.7109375" customWidth="1"/>
    <col min="260" max="263" width="0" hidden="1" customWidth="1"/>
    <col min="264" max="264" width="17.28515625" customWidth="1"/>
    <col min="265" max="269" width="0" hidden="1" customWidth="1"/>
    <col min="270" max="270" width="19.28515625" customWidth="1"/>
    <col min="271" max="271" width="0" hidden="1" customWidth="1"/>
    <col min="272" max="272" width="15.28515625" customWidth="1"/>
    <col min="511" max="511" width="11.5703125" customWidth="1"/>
    <col min="512" max="512" width="50.5703125" customWidth="1"/>
    <col min="513" max="514" width="0" hidden="1" customWidth="1"/>
    <col min="515" max="515" width="18.7109375" customWidth="1"/>
    <col min="516" max="519" width="0" hidden="1" customWidth="1"/>
    <col min="520" max="520" width="17.28515625" customWidth="1"/>
    <col min="521" max="525" width="0" hidden="1" customWidth="1"/>
    <col min="526" max="526" width="19.28515625" customWidth="1"/>
    <col min="527" max="527" width="0" hidden="1" customWidth="1"/>
    <col min="528" max="528" width="15.28515625" customWidth="1"/>
    <col min="767" max="767" width="11.5703125" customWidth="1"/>
    <col min="768" max="768" width="50.5703125" customWidth="1"/>
    <col min="769" max="770" width="0" hidden="1" customWidth="1"/>
    <col min="771" max="771" width="18.7109375" customWidth="1"/>
    <col min="772" max="775" width="0" hidden="1" customWidth="1"/>
    <col min="776" max="776" width="17.28515625" customWidth="1"/>
    <col min="777" max="781" width="0" hidden="1" customWidth="1"/>
    <col min="782" max="782" width="19.28515625" customWidth="1"/>
    <col min="783" max="783" width="0" hidden="1" customWidth="1"/>
    <col min="784" max="784" width="15.28515625" customWidth="1"/>
    <col min="1023" max="1023" width="11.5703125" customWidth="1"/>
    <col min="1024" max="1024" width="50.5703125" customWidth="1"/>
    <col min="1025" max="1026" width="0" hidden="1" customWidth="1"/>
    <col min="1027" max="1027" width="18.7109375" customWidth="1"/>
    <col min="1028" max="1031" width="0" hidden="1" customWidth="1"/>
    <col min="1032" max="1032" width="17.28515625" customWidth="1"/>
    <col min="1033" max="1037" width="0" hidden="1" customWidth="1"/>
    <col min="1038" max="1038" width="19.28515625" customWidth="1"/>
    <col min="1039" max="1039" width="0" hidden="1" customWidth="1"/>
    <col min="1040" max="1040" width="15.28515625" customWidth="1"/>
    <col min="1279" max="1279" width="11.5703125" customWidth="1"/>
    <col min="1280" max="1280" width="50.5703125" customWidth="1"/>
    <col min="1281" max="1282" width="0" hidden="1" customWidth="1"/>
    <col min="1283" max="1283" width="18.7109375" customWidth="1"/>
    <col min="1284" max="1287" width="0" hidden="1" customWidth="1"/>
    <col min="1288" max="1288" width="17.28515625" customWidth="1"/>
    <col min="1289" max="1293" width="0" hidden="1" customWidth="1"/>
    <col min="1294" max="1294" width="19.28515625" customWidth="1"/>
    <col min="1295" max="1295" width="0" hidden="1" customWidth="1"/>
    <col min="1296" max="1296" width="15.28515625" customWidth="1"/>
    <col min="1535" max="1535" width="11.5703125" customWidth="1"/>
    <col min="1536" max="1536" width="50.5703125" customWidth="1"/>
    <col min="1537" max="1538" width="0" hidden="1" customWidth="1"/>
    <col min="1539" max="1539" width="18.7109375" customWidth="1"/>
    <col min="1540" max="1543" width="0" hidden="1" customWidth="1"/>
    <col min="1544" max="1544" width="17.28515625" customWidth="1"/>
    <col min="1545" max="1549" width="0" hidden="1" customWidth="1"/>
    <col min="1550" max="1550" width="19.28515625" customWidth="1"/>
    <col min="1551" max="1551" width="0" hidden="1" customWidth="1"/>
    <col min="1552" max="1552" width="15.28515625" customWidth="1"/>
    <col min="1791" max="1791" width="11.5703125" customWidth="1"/>
    <col min="1792" max="1792" width="50.5703125" customWidth="1"/>
    <col min="1793" max="1794" width="0" hidden="1" customWidth="1"/>
    <col min="1795" max="1795" width="18.7109375" customWidth="1"/>
    <col min="1796" max="1799" width="0" hidden="1" customWidth="1"/>
    <col min="1800" max="1800" width="17.28515625" customWidth="1"/>
    <col min="1801" max="1805" width="0" hidden="1" customWidth="1"/>
    <col min="1806" max="1806" width="19.28515625" customWidth="1"/>
    <col min="1807" max="1807" width="0" hidden="1" customWidth="1"/>
    <col min="1808" max="1808" width="15.28515625" customWidth="1"/>
    <col min="2047" max="2047" width="11.5703125" customWidth="1"/>
    <col min="2048" max="2048" width="50.5703125" customWidth="1"/>
    <col min="2049" max="2050" width="0" hidden="1" customWidth="1"/>
    <col min="2051" max="2051" width="18.7109375" customWidth="1"/>
    <col min="2052" max="2055" width="0" hidden="1" customWidth="1"/>
    <col min="2056" max="2056" width="17.28515625" customWidth="1"/>
    <col min="2057" max="2061" width="0" hidden="1" customWidth="1"/>
    <col min="2062" max="2062" width="19.28515625" customWidth="1"/>
    <col min="2063" max="2063" width="0" hidden="1" customWidth="1"/>
    <col min="2064" max="2064" width="15.28515625" customWidth="1"/>
    <col min="2303" max="2303" width="11.5703125" customWidth="1"/>
    <col min="2304" max="2304" width="50.5703125" customWidth="1"/>
    <col min="2305" max="2306" width="0" hidden="1" customWidth="1"/>
    <col min="2307" max="2307" width="18.7109375" customWidth="1"/>
    <col min="2308" max="2311" width="0" hidden="1" customWidth="1"/>
    <col min="2312" max="2312" width="17.28515625" customWidth="1"/>
    <col min="2313" max="2317" width="0" hidden="1" customWidth="1"/>
    <col min="2318" max="2318" width="19.28515625" customWidth="1"/>
    <col min="2319" max="2319" width="0" hidden="1" customWidth="1"/>
    <col min="2320" max="2320" width="15.28515625" customWidth="1"/>
    <col min="2559" max="2559" width="11.5703125" customWidth="1"/>
    <col min="2560" max="2560" width="50.5703125" customWidth="1"/>
    <col min="2561" max="2562" width="0" hidden="1" customWidth="1"/>
    <col min="2563" max="2563" width="18.7109375" customWidth="1"/>
    <col min="2564" max="2567" width="0" hidden="1" customWidth="1"/>
    <col min="2568" max="2568" width="17.28515625" customWidth="1"/>
    <col min="2569" max="2573" width="0" hidden="1" customWidth="1"/>
    <col min="2574" max="2574" width="19.28515625" customWidth="1"/>
    <col min="2575" max="2575" width="0" hidden="1" customWidth="1"/>
    <col min="2576" max="2576" width="15.28515625" customWidth="1"/>
    <col min="2815" max="2815" width="11.5703125" customWidth="1"/>
    <col min="2816" max="2816" width="50.5703125" customWidth="1"/>
    <col min="2817" max="2818" width="0" hidden="1" customWidth="1"/>
    <col min="2819" max="2819" width="18.7109375" customWidth="1"/>
    <col min="2820" max="2823" width="0" hidden="1" customWidth="1"/>
    <col min="2824" max="2824" width="17.28515625" customWidth="1"/>
    <col min="2825" max="2829" width="0" hidden="1" customWidth="1"/>
    <col min="2830" max="2830" width="19.28515625" customWidth="1"/>
    <col min="2831" max="2831" width="0" hidden="1" customWidth="1"/>
    <col min="2832" max="2832" width="15.28515625" customWidth="1"/>
    <col min="3071" max="3071" width="11.5703125" customWidth="1"/>
    <col min="3072" max="3072" width="50.5703125" customWidth="1"/>
    <col min="3073" max="3074" width="0" hidden="1" customWidth="1"/>
    <col min="3075" max="3075" width="18.7109375" customWidth="1"/>
    <col min="3076" max="3079" width="0" hidden="1" customWidth="1"/>
    <col min="3080" max="3080" width="17.28515625" customWidth="1"/>
    <col min="3081" max="3085" width="0" hidden="1" customWidth="1"/>
    <col min="3086" max="3086" width="19.28515625" customWidth="1"/>
    <col min="3087" max="3087" width="0" hidden="1" customWidth="1"/>
    <col min="3088" max="3088" width="15.28515625" customWidth="1"/>
    <col min="3327" max="3327" width="11.5703125" customWidth="1"/>
    <col min="3328" max="3328" width="50.5703125" customWidth="1"/>
    <col min="3329" max="3330" width="0" hidden="1" customWidth="1"/>
    <col min="3331" max="3331" width="18.7109375" customWidth="1"/>
    <col min="3332" max="3335" width="0" hidden="1" customWidth="1"/>
    <col min="3336" max="3336" width="17.28515625" customWidth="1"/>
    <col min="3337" max="3341" width="0" hidden="1" customWidth="1"/>
    <col min="3342" max="3342" width="19.28515625" customWidth="1"/>
    <col min="3343" max="3343" width="0" hidden="1" customWidth="1"/>
    <col min="3344" max="3344" width="15.28515625" customWidth="1"/>
    <col min="3583" max="3583" width="11.5703125" customWidth="1"/>
    <col min="3584" max="3584" width="50.5703125" customWidth="1"/>
    <col min="3585" max="3586" width="0" hidden="1" customWidth="1"/>
    <col min="3587" max="3587" width="18.7109375" customWidth="1"/>
    <col min="3588" max="3591" width="0" hidden="1" customWidth="1"/>
    <col min="3592" max="3592" width="17.28515625" customWidth="1"/>
    <col min="3593" max="3597" width="0" hidden="1" customWidth="1"/>
    <col min="3598" max="3598" width="19.28515625" customWidth="1"/>
    <col min="3599" max="3599" width="0" hidden="1" customWidth="1"/>
    <col min="3600" max="3600" width="15.28515625" customWidth="1"/>
    <col min="3839" max="3839" width="11.5703125" customWidth="1"/>
    <col min="3840" max="3840" width="50.5703125" customWidth="1"/>
    <col min="3841" max="3842" width="0" hidden="1" customWidth="1"/>
    <col min="3843" max="3843" width="18.7109375" customWidth="1"/>
    <col min="3844" max="3847" width="0" hidden="1" customWidth="1"/>
    <col min="3848" max="3848" width="17.28515625" customWidth="1"/>
    <col min="3849" max="3853" width="0" hidden="1" customWidth="1"/>
    <col min="3854" max="3854" width="19.28515625" customWidth="1"/>
    <col min="3855" max="3855" width="0" hidden="1" customWidth="1"/>
    <col min="3856" max="3856" width="15.28515625" customWidth="1"/>
    <col min="4095" max="4095" width="11.5703125" customWidth="1"/>
    <col min="4096" max="4096" width="50.5703125" customWidth="1"/>
    <col min="4097" max="4098" width="0" hidden="1" customWidth="1"/>
    <col min="4099" max="4099" width="18.7109375" customWidth="1"/>
    <col min="4100" max="4103" width="0" hidden="1" customWidth="1"/>
    <col min="4104" max="4104" width="17.28515625" customWidth="1"/>
    <col min="4105" max="4109" width="0" hidden="1" customWidth="1"/>
    <col min="4110" max="4110" width="19.28515625" customWidth="1"/>
    <col min="4111" max="4111" width="0" hidden="1" customWidth="1"/>
    <col min="4112" max="4112" width="15.28515625" customWidth="1"/>
    <col min="4351" max="4351" width="11.5703125" customWidth="1"/>
    <col min="4352" max="4352" width="50.5703125" customWidth="1"/>
    <col min="4353" max="4354" width="0" hidden="1" customWidth="1"/>
    <col min="4355" max="4355" width="18.7109375" customWidth="1"/>
    <col min="4356" max="4359" width="0" hidden="1" customWidth="1"/>
    <col min="4360" max="4360" width="17.28515625" customWidth="1"/>
    <col min="4361" max="4365" width="0" hidden="1" customWidth="1"/>
    <col min="4366" max="4366" width="19.28515625" customWidth="1"/>
    <col min="4367" max="4367" width="0" hidden="1" customWidth="1"/>
    <col min="4368" max="4368" width="15.28515625" customWidth="1"/>
    <col min="4607" max="4607" width="11.5703125" customWidth="1"/>
    <col min="4608" max="4608" width="50.5703125" customWidth="1"/>
    <col min="4609" max="4610" width="0" hidden="1" customWidth="1"/>
    <col min="4611" max="4611" width="18.7109375" customWidth="1"/>
    <col min="4612" max="4615" width="0" hidden="1" customWidth="1"/>
    <col min="4616" max="4616" width="17.28515625" customWidth="1"/>
    <col min="4617" max="4621" width="0" hidden="1" customWidth="1"/>
    <col min="4622" max="4622" width="19.28515625" customWidth="1"/>
    <col min="4623" max="4623" width="0" hidden="1" customWidth="1"/>
    <col min="4624" max="4624" width="15.28515625" customWidth="1"/>
    <col min="4863" max="4863" width="11.5703125" customWidth="1"/>
    <col min="4864" max="4864" width="50.5703125" customWidth="1"/>
    <col min="4865" max="4866" width="0" hidden="1" customWidth="1"/>
    <col min="4867" max="4867" width="18.7109375" customWidth="1"/>
    <col min="4868" max="4871" width="0" hidden="1" customWidth="1"/>
    <col min="4872" max="4872" width="17.28515625" customWidth="1"/>
    <col min="4873" max="4877" width="0" hidden="1" customWidth="1"/>
    <col min="4878" max="4878" width="19.28515625" customWidth="1"/>
    <col min="4879" max="4879" width="0" hidden="1" customWidth="1"/>
    <col min="4880" max="4880" width="15.28515625" customWidth="1"/>
    <col min="5119" max="5119" width="11.5703125" customWidth="1"/>
    <col min="5120" max="5120" width="50.5703125" customWidth="1"/>
    <col min="5121" max="5122" width="0" hidden="1" customWidth="1"/>
    <col min="5123" max="5123" width="18.7109375" customWidth="1"/>
    <col min="5124" max="5127" width="0" hidden="1" customWidth="1"/>
    <col min="5128" max="5128" width="17.28515625" customWidth="1"/>
    <col min="5129" max="5133" width="0" hidden="1" customWidth="1"/>
    <col min="5134" max="5134" width="19.28515625" customWidth="1"/>
    <col min="5135" max="5135" width="0" hidden="1" customWidth="1"/>
    <col min="5136" max="5136" width="15.28515625" customWidth="1"/>
    <col min="5375" max="5375" width="11.5703125" customWidth="1"/>
    <col min="5376" max="5376" width="50.5703125" customWidth="1"/>
    <col min="5377" max="5378" width="0" hidden="1" customWidth="1"/>
    <col min="5379" max="5379" width="18.7109375" customWidth="1"/>
    <col min="5380" max="5383" width="0" hidden="1" customWidth="1"/>
    <col min="5384" max="5384" width="17.28515625" customWidth="1"/>
    <col min="5385" max="5389" width="0" hidden="1" customWidth="1"/>
    <col min="5390" max="5390" width="19.28515625" customWidth="1"/>
    <col min="5391" max="5391" width="0" hidden="1" customWidth="1"/>
    <col min="5392" max="5392" width="15.28515625" customWidth="1"/>
    <col min="5631" max="5631" width="11.5703125" customWidth="1"/>
    <col min="5632" max="5632" width="50.5703125" customWidth="1"/>
    <col min="5633" max="5634" width="0" hidden="1" customWidth="1"/>
    <col min="5635" max="5635" width="18.7109375" customWidth="1"/>
    <col min="5636" max="5639" width="0" hidden="1" customWidth="1"/>
    <col min="5640" max="5640" width="17.28515625" customWidth="1"/>
    <col min="5641" max="5645" width="0" hidden="1" customWidth="1"/>
    <col min="5646" max="5646" width="19.28515625" customWidth="1"/>
    <col min="5647" max="5647" width="0" hidden="1" customWidth="1"/>
    <col min="5648" max="5648" width="15.28515625" customWidth="1"/>
    <col min="5887" max="5887" width="11.5703125" customWidth="1"/>
    <col min="5888" max="5888" width="50.5703125" customWidth="1"/>
    <col min="5889" max="5890" width="0" hidden="1" customWidth="1"/>
    <col min="5891" max="5891" width="18.7109375" customWidth="1"/>
    <col min="5892" max="5895" width="0" hidden="1" customWidth="1"/>
    <col min="5896" max="5896" width="17.28515625" customWidth="1"/>
    <col min="5897" max="5901" width="0" hidden="1" customWidth="1"/>
    <col min="5902" max="5902" width="19.28515625" customWidth="1"/>
    <col min="5903" max="5903" width="0" hidden="1" customWidth="1"/>
    <col min="5904" max="5904" width="15.28515625" customWidth="1"/>
    <col min="6143" max="6143" width="11.5703125" customWidth="1"/>
    <col min="6144" max="6144" width="50.5703125" customWidth="1"/>
    <col min="6145" max="6146" width="0" hidden="1" customWidth="1"/>
    <col min="6147" max="6147" width="18.7109375" customWidth="1"/>
    <col min="6148" max="6151" width="0" hidden="1" customWidth="1"/>
    <col min="6152" max="6152" width="17.28515625" customWidth="1"/>
    <col min="6153" max="6157" width="0" hidden="1" customWidth="1"/>
    <col min="6158" max="6158" width="19.28515625" customWidth="1"/>
    <col min="6159" max="6159" width="0" hidden="1" customWidth="1"/>
    <col min="6160" max="6160" width="15.28515625" customWidth="1"/>
    <col min="6399" max="6399" width="11.5703125" customWidth="1"/>
    <col min="6400" max="6400" width="50.5703125" customWidth="1"/>
    <col min="6401" max="6402" width="0" hidden="1" customWidth="1"/>
    <col min="6403" max="6403" width="18.7109375" customWidth="1"/>
    <col min="6404" max="6407" width="0" hidden="1" customWidth="1"/>
    <col min="6408" max="6408" width="17.28515625" customWidth="1"/>
    <col min="6409" max="6413" width="0" hidden="1" customWidth="1"/>
    <col min="6414" max="6414" width="19.28515625" customWidth="1"/>
    <col min="6415" max="6415" width="0" hidden="1" customWidth="1"/>
    <col min="6416" max="6416" width="15.28515625" customWidth="1"/>
    <col min="6655" max="6655" width="11.5703125" customWidth="1"/>
    <col min="6656" max="6656" width="50.5703125" customWidth="1"/>
    <col min="6657" max="6658" width="0" hidden="1" customWidth="1"/>
    <col min="6659" max="6659" width="18.7109375" customWidth="1"/>
    <col min="6660" max="6663" width="0" hidden="1" customWidth="1"/>
    <col min="6664" max="6664" width="17.28515625" customWidth="1"/>
    <col min="6665" max="6669" width="0" hidden="1" customWidth="1"/>
    <col min="6670" max="6670" width="19.28515625" customWidth="1"/>
    <col min="6671" max="6671" width="0" hidden="1" customWidth="1"/>
    <col min="6672" max="6672" width="15.28515625" customWidth="1"/>
    <col min="6911" max="6911" width="11.5703125" customWidth="1"/>
    <col min="6912" max="6912" width="50.5703125" customWidth="1"/>
    <col min="6913" max="6914" width="0" hidden="1" customWidth="1"/>
    <col min="6915" max="6915" width="18.7109375" customWidth="1"/>
    <col min="6916" max="6919" width="0" hidden="1" customWidth="1"/>
    <col min="6920" max="6920" width="17.28515625" customWidth="1"/>
    <col min="6921" max="6925" width="0" hidden="1" customWidth="1"/>
    <col min="6926" max="6926" width="19.28515625" customWidth="1"/>
    <col min="6927" max="6927" width="0" hidden="1" customWidth="1"/>
    <col min="6928" max="6928" width="15.28515625" customWidth="1"/>
    <col min="7167" max="7167" width="11.5703125" customWidth="1"/>
    <col min="7168" max="7168" width="50.5703125" customWidth="1"/>
    <col min="7169" max="7170" width="0" hidden="1" customWidth="1"/>
    <col min="7171" max="7171" width="18.7109375" customWidth="1"/>
    <col min="7172" max="7175" width="0" hidden="1" customWidth="1"/>
    <col min="7176" max="7176" width="17.28515625" customWidth="1"/>
    <col min="7177" max="7181" width="0" hidden="1" customWidth="1"/>
    <col min="7182" max="7182" width="19.28515625" customWidth="1"/>
    <col min="7183" max="7183" width="0" hidden="1" customWidth="1"/>
    <col min="7184" max="7184" width="15.28515625" customWidth="1"/>
    <col min="7423" max="7423" width="11.5703125" customWidth="1"/>
    <col min="7424" max="7424" width="50.5703125" customWidth="1"/>
    <col min="7425" max="7426" width="0" hidden="1" customWidth="1"/>
    <col min="7427" max="7427" width="18.7109375" customWidth="1"/>
    <col min="7428" max="7431" width="0" hidden="1" customWidth="1"/>
    <col min="7432" max="7432" width="17.28515625" customWidth="1"/>
    <col min="7433" max="7437" width="0" hidden="1" customWidth="1"/>
    <col min="7438" max="7438" width="19.28515625" customWidth="1"/>
    <col min="7439" max="7439" width="0" hidden="1" customWidth="1"/>
    <col min="7440" max="7440" width="15.28515625" customWidth="1"/>
    <col min="7679" max="7679" width="11.5703125" customWidth="1"/>
    <col min="7680" max="7680" width="50.5703125" customWidth="1"/>
    <col min="7681" max="7682" width="0" hidden="1" customWidth="1"/>
    <col min="7683" max="7683" width="18.7109375" customWidth="1"/>
    <col min="7684" max="7687" width="0" hidden="1" customWidth="1"/>
    <col min="7688" max="7688" width="17.28515625" customWidth="1"/>
    <col min="7689" max="7693" width="0" hidden="1" customWidth="1"/>
    <col min="7694" max="7694" width="19.28515625" customWidth="1"/>
    <col min="7695" max="7695" width="0" hidden="1" customWidth="1"/>
    <col min="7696" max="7696" width="15.28515625" customWidth="1"/>
    <col min="7935" max="7935" width="11.5703125" customWidth="1"/>
    <col min="7936" max="7936" width="50.5703125" customWidth="1"/>
    <col min="7937" max="7938" width="0" hidden="1" customWidth="1"/>
    <col min="7939" max="7939" width="18.7109375" customWidth="1"/>
    <col min="7940" max="7943" width="0" hidden="1" customWidth="1"/>
    <col min="7944" max="7944" width="17.28515625" customWidth="1"/>
    <col min="7945" max="7949" width="0" hidden="1" customWidth="1"/>
    <col min="7950" max="7950" width="19.28515625" customWidth="1"/>
    <col min="7951" max="7951" width="0" hidden="1" customWidth="1"/>
    <col min="7952" max="7952" width="15.28515625" customWidth="1"/>
    <col min="8191" max="8191" width="11.5703125" customWidth="1"/>
    <col min="8192" max="8192" width="50.5703125" customWidth="1"/>
    <col min="8193" max="8194" width="0" hidden="1" customWidth="1"/>
    <col min="8195" max="8195" width="18.7109375" customWidth="1"/>
    <col min="8196" max="8199" width="0" hidden="1" customWidth="1"/>
    <col min="8200" max="8200" width="17.28515625" customWidth="1"/>
    <col min="8201" max="8205" width="0" hidden="1" customWidth="1"/>
    <col min="8206" max="8206" width="19.28515625" customWidth="1"/>
    <col min="8207" max="8207" width="0" hidden="1" customWidth="1"/>
    <col min="8208" max="8208" width="15.28515625" customWidth="1"/>
    <col min="8447" max="8447" width="11.5703125" customWidth="1"/>
    <col min="8448" max="8448" width="50.5703125" customWidth="1"/>
    <col min="8449" max="8450" width="0" hidden="1" customWidth="1"/>
    <col min="8451" max="8451" width="18.7109375" customWidth="1"/>
    <col min="8452" max="8455" width="0" hidden="1" customWidth="1"/>
    <col min="8456" max="8456" width="17.28515625" customWidth="1"/>
    <col min="8457" max="8461" width="0" hidden="1" customWidth="1"/>
    <col min="8462" max="8462" width="19.28515625" customWidth="1"/>
    <col min="8463" max="8463" width="0" hidden="1" customWidth="1"/>
    <col min="8464" max="8464" width="15.28515625" customWidth="1"/>
    <col min="8703" max="8703" width="11.5703125" customWidth="1"/>
    <col min="8704" max="8704" width="50.5703125" customWidth="1"/>
    <col min="8705" max="8706" width="0" hidden="1" customWidth="1"/>
    <col min="8707" max="8707" width="18.7109375" customWidth="1"/>
    <col min="8708" max="8711" width="0" hidden="1" customWidth="1"/>
    <col min="8712" max="8712" width="17.28515625" customWidth="1"/>
    <col min="8713" max="8717" width="0" hidden="1" customWidth="1"/>
    <col min="8718" max="8718" width="19.28515625" customWidth="1"/>
    <col min="8719" max="8719" width="0" hidden="1" customWidth="1"/>
    <col min="8720" max="8720" width="15.28515625" customWidth="1"/>
    <col min="8959" max="8959" width="11.5703125" customWidth="1"/>
    <col min="8960" max="8960" width="50.5703125" customWidth="1"/>
    <col min="8961" max="8962" width="0" hidden="1" customWidth="1"/>
    <col min="8963" max="8963" width="18.7109375" customWidth="1"/>
    <col min="8964" max="8967" width="0" hidden="1" customWidth="1"/>
    <col min="8968" max="8968" width="17.28515625" customWidth="1"/>
    <col min="8969" max="8973" width="0" hidden="1" customWidth="1"/>
    <col min="8974" max="8974" width="19.28515625" customWidth="1"/>
    <col min="8975" max="8975" width="0" hidden="1" customWidth="1"/>
    <col min="8976" max="8976" width="15.28515625" customWidth="1"/>
    <col min="9215" max="9215" width="11.5703125" customWidth="1"/>
    <col min="9216" max="9216" width="50.5703125" customWidth="1"/>
    <col min="9217" max="9218" width="0" hidden="1" customWidth="1"/>
    <col min="9219" max="9219" width="18.7109375" customWidth="1"/>
    <col min="9220" max="9223" width="0" hidden="1" customWidth="1"/>
    <col min="9224" max="9224" width="17.28515625" customWidth="1"/>
    <col min="9225" max="9229" width="0" hidden="1" customWidth="1"/>
    <col min="9230" max="9230" width="19.28515625" customWidth="1"/>
    <col min="9231" max="9231" width="0" hidden="1" customWidth="1"/>
    <col min="9232" max="9232" width="15.28515625" customWidth="1"/>
    <col min="9471" max="9471" width="11.5703125" customWidth="1"/>
    <col min="9472" max="9472" width="50.5703125" customWidth="1"/>
    <col min="9473" max="9474" width="0" hidden="1" customWidth="1"/>
    <col min="9475" max="9475" width="18.7109375" customWidth="1"/>
    <col min="9476" max="9479" width="0" hidden="1" customWidth="1"/>
    <col min="9480" max="9480" width="17.28515625" customWidth="1"/>
    <col min="9481" max="9485" width="0" hidden="1" customWidth="1"/>
    <col min="9486" max="9486" width="19.28515625" customWidth="1"/>
    <col min="9487" max="9487" width="0" hidden="1" customWidth="1"/>
    <col min="9488" max="9488" width="15.28515625" customWidth="1"/>
    <col min="9727" max="9727" width="11.5703125" customWidth="1"/>
    <col min="9728" max="9728" width="50.5703125" customWidth="1"/>
    <col min="9729" max="9730" width="0" hidden="1" customWidth="1"/>
    <col min="9731" max="9731" width="18.7109375" customWidth="1"/>
    <col min="9732" max="9735" width="0" hidden="1" customWidth="1"/>
    <col min="9736" max="9736" width="17.28515625" customWidth="1"/>
    <col min="9737" max="9741" width="0" hidden="1" customWidth="1"/>
    <col min="9742" max="9742" width="19.28515625" customWidth="1"/>
    <col min="9743" max="9743" width="0" hidden="1" customWidth="1"/>
    <col min="9744" max="9744" width="15.28515625" customWidth="1"/>
    <col min="9983" max="9983" width="11.5703125" customWidth="1"/>
    <col min="9984" max="9984" width="50.5703125" customWidth="1"/>
    <col min="9985" max="9986" width="0" hidden="1" customWidth="1"/>
    <col min="9987" max="9987" width="18.7109375" customWidth="1"/>
    <col min="9988" max="9991" width="0" hidden="1" customWidth="1"/>
    <col min="9992" max="9992" width="17.28515625" customWidth="1"/>
    <col min="9993" max="9997" width="0" hidden="1" customWidth="1"/>
    <col min="9998" max="9998" width="19.28515625" customWidth="1"/>
    <col min="9999" max="9999" width="0" hidden="1" customWidth="1"/>
    <col min="10000" max="10000" width="15.28515625" customWidth="1"/>
    <col min="10239" max="10239" width="11.5703125" customWidth="1"/>
    <col min="10240" max="10240" width="50.5703125" customWidth="1"/>
    <col min="10241" max="10242" width="0" hidden="1" customWidth="1"/>
    <col min="10243" max="10243" width="18.7109375" customWidth="1"/>
    <col min="10244" max="10247" width="0" hidden="1" customWidth="1"/>
    <col min="10248" max="10248" width="17.28515625" customWidth="1"/>
    <col min="10249" max="10253" width="0" hidden="1" customWidth="1"/>
    <col min="10254" max="10254" width="19.28515625" customWidth="1"/>
    <col min="10255" max="10255" width="0" hidden="1" customWidth="1"/>
    <col min="10256" max="10256" width="15.28515625" customWidth="1"/>
    <col min="10495" max="10495" width="11.5703125" customWidth="1"/>
    <col min="10496" max="10496" width="50.5703125" customWidth="1"/>
    <col min="10497" max="10498" width="0" hidden="1" customWidth="1"/>
    <col min="10499" max="10499" width="18.7109375" customWidth="1"/>
    <col min="10500" max="10503" width="0" hidden="1" customWidth="1"/>
    <col min="10504" max="10504" width="17.28515625" customWidth="1"/>
    <col min="10505" max="10509" width="0" hidden="1" customWidth="1"/>
    <col min="10510" max="10510" width="19.28515625" customWidth="1"/>
    <col min="10511" max="10511" width="0" hidden="1" customWidth="1"/>
    <col min="10512" max="10512" width="15.28515625" customWidth="1"/>
    <col min="10751" max="10751" width="11.5703125" customWidth="1"/>
    <col min="10752" max="10752" width="50.5703125" customWidth="1"/>
    <col min="10753" max="10754" width="0" hidden="1" customWidth="1"/>
    <col min="10755" max="10755" width="18.7109375" customWidth="1"/>
    <col min="10756" max="10759" width="0" hidden="1" customWidth="1"/>
    <col min="10760" max="10760" width="17.28515625" customWidth="1"/>
    <col min="10761" max="10765" width="0" hidden="1" customWidth="1"/>
    <col min="10766" max="10766" width="19.28515625" customWidth="1"/>
    <col min="10767" max="10767" width="0" hidden="1" customWidth="1"/>
    <col min="10768" max="10768" width="15.28515625" customWidth="1"/>
    <col min="11007" max="11007" width="11.5703125" customWidth="1"/>
    <col min="11008" max="11008" width="50.5703125" customWidth="1"/>
    <col min="11009" max="11010" width="0" hidden="1" customWidth="1"/>
    <col min="11011" max="11011" width="18.7109375" customWidth="1"/>
    <col min="11012" max="11015" width="0" hidden="1" customWidth="1"/>
    <col min="11016" max="11016" width="17.28515625" customWidth="1"/>
    <col min="11017" max="11021" width="0" hidden="1" customWidth="1"/>
    <col min="11022" max="11022" width="19.28515625" customWidth="1"/>
    <col min="11023" max="11023" width="0" hidden="1" customWidth="1"/>
    <col min="11024" max="11024" width="15.28515625" customWidth="1"/>
    <col min="11263" max="11263" width="11.5703125" customWidth="1"/>
    <col min="11264" max="11264" width="50.5703125" customWidth="1"/>
    <col min="11265" max="11266" width="0" hidden="1" customWidth="1"/>
    <col min="11267" max="11267" width="18.7109375" customWidth="1"/>
    <col min="11268" max="11271" width="0" hidden="1" customWidth="1"/>
    <col min="11272" max="11272" width="17.28515625" customWidth="1"/>
    <col min="11273" max="11277" width="0" hidden="1" customWidth="1"/>
    <col min="11278" max="11278" width="19.28515625" customWidth="1"/>
    <col min="11279" max="11279" width="0" hidden="1" customWidth="1"/>
    <col min="11280" max="11280" width="15.28515625" customWidth="1"/>
    <col min="11519" max="11519" width="11.5703125" customWidth="1"/>
    <col min="11520" max="11520" width="50.5703125" customWidth="1"/>
    <col min="11521" max="11522" width="0" hidden="1" customWidth="1"/>
    <col min="11523" max="11523" width="18.7109375" customWidth="1"/>
    <col min="11524" max="11527" width="0" hidden="1" customWidth="1"/>
    <col min="11528" max="11528" width="17.28515625" customWidth="1"/>
    <col min="11529" max="11533" width="0" hidden="1" customWidth="1"/>
    <col min="11534" max="11534" width="19.28515625" customWidth="1"/>
    <col min="11535" max="11535" width="0" hidden="1" customWidth="1"/>
    <col min="11536" max="11536" width="15.28515625" customWidth="1"/>
    <col min="11775" max="11775" width="11.5703125" customWidth="1"/>
    <col min="11776" max="11776" width="50.5703125" customWidth="1"/>
    <col min="11777" max="11778" width="0" hidden="1" customWidth="1"/>
    <col min="11779" max="11779" width="18.7109375" customWidth="1"/>
    <col min="11780" max="11783" width="0" hidden="1" customWidth="1"/>
    <col min="11784" max="11784" width="17.28515625" customWidth="1"/>
    <col min="11785" max="11789" width="0" hidden="1" customWidth="1"/>
    <col min="11790" max="11790" width="19.28515625" customWidth="1"/>
    <col min="11791" max="11791" width="0" hidden="1" customWidth="1"/>
    <col min="11792" max="11792" width="15.28515625" customWidth="1"/>
    <col min="12031" max="12031" width="11.5703125" customWidth="1"/>
    <col min="12032" max="12032" width="50.5703125" customWidth="1"/>
    <col min="12033" max="12034" width="0" hidden="1" customWidth="1"/>
    <col min="12035" max="12035" width="18.7109375" customWidth="1"/>
    <col min="12036" max="12039" width="0" hidden="1" customWidth="1"/>
    <col min="12040" max="12040" width="17.28515625" customWidth="1"/>
    <col min="12041" max="12045" width="0" hidden="1" customWidth="1"/>
    <col min="12046" max="12046" width="19.28515625" customWidth="1"/>
    <col min="12047" max="12047" width="0" hidden="1" customWidth="1"/>
    <col min="12048" max="12048" width="15.28515625" customWidth="1"/>
    <col min="12287" max="12287" width="11.5703125" customWidth="1"/>
    <col min="12288" max="12288" width="50.5703125" customWidth="1"/>
    <col min="12289" max="12290" width="0" hidden="1" customWidth="1"/>
    <col min="12291" max="12291" width="18.7109375" customWidth="1"/>
    <col min="12292" max="12295" width="0" hidden="1" customWidth="1"/>
    <col min="12296" max="12296" width="17.28515625" customWidth="1"/>
    <col min="12297" max="12301" width="0" hidden="1" customWidth="1"/>
    <col min="12302" max="12302" width="19.28515625" customWidth="1"/>
    <col min="12303" max="12303" width="0" hidden="1" customWidth="1"/>
    <col min="12304" max="12304" width="15.28515625" customWidth="1"/>
    <col min="12543" max="12543" width="11.5703125" customWidth="1"/>
    <col min="12544" max="12544" width="50.5703125" customWidth="1"/>
    <col min="12545" max="12546" width="0" hidden="1" customWidth="1"/>
    <col min="12547" max="12547" width="18.7109375" customWidth="1"/>
    <col min="12548" max="12551" width="0" hidden="1" customWidth="1"/>
    <col min="12552" max="12552" width="17.28515625" customWidth="1"/>
    <col min="12553" max="12557" width="0" hidden="1" customWidth="1"/>
    <col min="12558" max="12558" width="19.28515625" customWidth="1"/>
    <col min="12559" max="12559" width="0" hidden="1" customWidth="1"/>
    <col min="12560" max="12560" width="15.28515625" customWidth="1"/>
    <col min="12799" max="12799" width="11.5703125" customWidth="1"/>
    <col min="12800" max="12800" width="50.5703125" customWidth="1"/>
    <col min="12801" max="12802" width="0" hidden="1" customWidth="1"/>
    <col min="12803" max="12803" width="18.7109375" customWidth="1"/>
    <col min="12804" max="12807" width="0" hidden="1" customWidth="1"/>
    <col min="12808" max="12808" width="17.28515625" customWidth="1"/>
    <col min="12809" max="12813" width="0" hidden="1" customWidth="1"/>
    <col min="12814" max="12814" width="19.28515625" customWidth="1"/>
    <col min="12815" max="12815" width="0" hidden="1" customWidth="1"/>
    <col min="12816" max="12816" width="15.28515625" customWidth="1"/>
    <col min="13055" max="13055" width="11.5703125" customWidth="1"/>
    <col min="13056" max="13056" width="50.5703125" customWidth="1"/>
    <col min="13057" max="13058" width="0" hidden="1" customWidth="1"/>
    <col min="13059" max="13059" width="18.7109375" customWidth="1"/>
    <col min="13060" max="13063" width="0" hidden="1" customWidth="1"/>
    <col min="13064" max="13064" width="17.28515625" customWidth="1"/>
    <col min="13065" max="13069" width="0" hidden="1" customWidth="1"/>
    <col min="13070" max="13070" width="19.28515625" customWidth="1"/>
    <col min="13071" max="13071" width="0" hidden="1" customWidth="1"/>
    <col min="13072" max="13072" width="15.28515625" customWidth="1"/>
    <col min="13311" max="13311" width="11.5703125" customWidth="1"/>
    <col min="13312" max="13312" width="50.5703125" customWidth="1"/>
    <col min="13313" max="13314" width="0" hidden="1" customWidth="1"/>
    <col min="13315" max="13315" width="18.7109375" customWidth="1"/>
    <col min="13316" max="13319" width="0" hidden="1" customWidth="1"/>
    <col min="13320" max="13320" width="17.28515625" customWidth="1"/>
    <col min="13321" max="13325" width="0" hidden="1" customWidth="1"/>
    <col min="13326" max="13326" width="19.28515625" customWidth="1"/>
    <col min="13327" max="13327" width="0" hidden="1" customWidth="1"/>
    <col min="13328" max="13328" width="15.28515625" customWidth="1"/>
    <col min="13567" max="13567" width="11.5703125" customWidth="1"/>
    <col min="13568" max="13568" width="50.5703125" customWidth="1"/>
    <col min="13569" max="13570" width="0" hidden="1" customWidth="1"/>
    <col min="13571" max="13571" width="18.7109375" customWidth="1"/>
    <col min="13572" max="13575" width="0" hidden="1" customWidth="1"/>
    <col min="13576" max="13576" width="17.28515625" customWidth="1"/>
    <col min="13577" max="13581" width="0" hidden="1" customWidth="1"/>
    <col min="13582" max="13582" width="19.28515625" customWidth="1"/>
    <col min="13583" max="13583" width="0" hidden="1" customWidth="1"/>
    <col min="13584" max="13584" width="15.28515625" customWidth="1"/>
    <col min="13823" max="13823" width="11.5703125" customWidth="1"/>
    <col min="13824" max="13824" width="50.5703125" customWidth="1"/>
    <col min="13825" max="13826" width="0" hidden="1" customWidth="1"/>
    <col min="13827" max="13827" width="18.7109375" customWidth="1"/>
    <col min="13828" max="13831" width="0" hidden="1" customWidth="1"/>
    <col min="13832" max="13832" width="17.28515625" customWidth="1"/>
    <col min="13833" max="13837" width="0" hidden="1" customWidth="1"/>
    <col min="13838" max="13838" width="19.28515625" customWidth="1"/>
    <col min="13839" max="13839" width="0" hidden="1" customWidth="1"/>
    <col min="13840" max="13840" width="15.28515625" customWidth="1"/>
    <col min="14079" max="14079" width="11.5703125" customWidth="1"/>
    <col min="14080" max="14080" width="50.5703125" customWidth="1"/>
    <col min="14081" max="14082" width="0" hidden="1" customWidth="1"/>
    <col min="14083" max="14083" width="18.7109375" customWidth="1"/>
    <col min="14084" max="14087" width="0" hidden="1" customWidth="1"/>
    <col min="14088" max="14088" width="17.28515625" customWidth="1"/>
    <col min="14089" max="14093" width="0" hidden="1" customWidth="1"/>
    <col min="14094" max="14094" width="19.28515625" customWidth="1"/>
    <col min="14095" max="14095" width="0" hidden="1" customWidth="1"/>
    <col min="14096" max="14096" width="15.28515625" customWidth="1"/>
    <col min="14335" max="14335" width="11.5703125" customWidth="1"/>
    <col min="14336" max="14336" width="50.5703125" customWidth="1"/>
    <col min="14337" max="14338" width="0" hidden="1" customWidth="1"/>
    <col min="14339" max="14339" width="18.7109375" customWidth="1"/>
    <col min="14340" max="14343" width="0" hidden="1" customWidth="1"/>
    <col min="14344" max="14344" width="17.28515625" customWidth="1"/>
    <col min="14345" max="14349" width="0" hidden="1" customWidth="1"/>
    <col min="14350" max="14350" width="19.28515625" customWidth="1"/>
    <col min="14351" max="14351" width="0" hidden="1" customWidth="1"/>
    <col min="14352" max="14352" width="15.28515625" customWidth="1"/>
    <col min="14591" max="14591" width="11.5703125" customWidth="1"/>
    <col min="14592" max="14592" width="50.5703125" customWidth="1"/>
    <col min="14593" max="14594" width="0" hidden="1" customWidth="1"/>
    <col min="14595" max="14595" width="18.7109375" customWidth="1"/>
    <col min="14596" max="14599" width="0" hidden="1" customWidth="1"/>
    <col min="14600" max="14600" width="17.28515625" customWidth="1"/>
    <col min="14601" max="14605" width="0" hidden="1" customWidth="1"/>
    <col min="14606" max="14606" width="19.28515625" customWidth="1"/>
    <col min="14607" max="14607" width="0" hidden="1" customWidth="1"/>
    <col min="14608" max="14608" width="15.28515625" customWidth="1"/>
    <col min="14847" max="14847" width="11.5703125" customWidth="1"/>
    <col min="14848" max="14848" width="50.5703125" customWidth="1"/>
    <col min="14849" max="14850" width="0" hidden="1" customWidth="1"/>
    <col min="14851" max="14851" width="18.7109375" customWidth="1"/>
    <col min="14852" max="14855" width="0" hidden="1" customWidth="1"/>
    <col min="14856" max="14856" width="17.28515625" customWidth="1"/>
    <col min="14857" max="14861" width="0" hidden="1" customWidth="1"/>
    <col min="14862" max="14862" width="19.28515625" customWidth="1"/>
    <col min="14863" max="14863" width="0" hidden="1" customWidth="1"/>
    <col min="14864" max="14864" width="15.28515625" customWidth="1"/>
    <col min="15103" max="15103" width="11.5703125" customWidth="1"/>
    <col min="15104" max="15104" width="50.5703125" customWidth="1"/>
    <col min="15105" max="15106" width="0" hidden="1" customWidth="1"/>
    <col min="15107" max="15107" width="18.7109375" customWidth="1"/>
    <col min="15108" max="15111" width="0" hidden="1" customWidth="1"/>
    <col min="15112" max="15112" width="17.28515625" customWidth="1"/>
    <col min="15113" max="15117" width="0" hidden="1" customWidth="1"/>
    <col min="15118" max="15118" width="19.28515625" customWidth="1"/>
    <col min="15119" max="15119" width="0" hidden="1" customWidth="1"/>
    <col min="15120" max="15120" width="15.28515625" customWidth="1"/>
    <col min="15359" max="15359" width="11.5703125" customWidth="1"/>
    <col min="15360" max="15360" width="50.5703125" customWidth="1"/>
    <col min="15361" max="15362" width="0" hidden="1" customWidth="1"/>
    <col min="15363" max="15363" width="18.7109375" customWidth="1"/>
    <col min="15364" max="15367" width="0" hidden="1" customWidth="1"/>
    <col min="15368" max="15368" width="17.28515625" customWidth="1"/>
    <col min="15369" max="15373" width="0" hidden="1" customWidth="1"/>
    <col min="15374" max="15374" width="19.28515625" customWidth="1"/>
    <col min="15375" max="15375" width="0" hidden="1" customWidth="1"/>
    <col min="15376" max="15376" width="15.28515625" customWidth="1"/>
    <col min="15615" max="15615" width="11.5703125" customWidth="1"/>
    <col min="15616" max="15616" width="50.5703125" customWidth="1"/>
    <col min="15617" max="15618" width="0" hidden="1" customWidth="1"/>
    <col min="15619" max="15619" width="18.7109375" customWidth="1"/>
    <col min="15620" max="15623" width="0" hidden="1" customWidth="1"/>
    <col min="15624" max="15624" width="17.28515625" customWidth="1"/>
    <col min="15625" max="15629" width="0" hidden="1" customWidth="1"/>
    <col min="15630" max="15630" width="19.28515625" customWidth="1"/>
    <col min="15631" max="15631" width="0" hidden="1" customWidth="1"/>
    <col min="15632" max="15632" width="15.28515625" customWidth="1"/>
    <col min="15871" max="15871" width="11.5703125" customWidth="1"/>
    <col min="15872" max="15872" width="50.5703125" customWidth="1"/>
    <col min="15873" max="15874" width="0" hidden="1" customWidth="1"/>
    <col min="15875" max="15875" width="18.7109375" customWidth="1"/>
    <col min="15876" max="15879" width="0" hidden="1" customWidth="1"/>
    <col min="15880" max="15880" width="17.28515625" customWidth="1"/>
    <col min="15881" max="15885" width="0" hidden="1" customWidth="1"/>
    <col min="15886" max="15886" width="19.28515625" customWidth="1"/>
    <col min="15887" max="15887" width="0" hidden="1" customWidth="1"/>
    <col min="15888" max="15888" width="15.28515625" customWidth="1"/>
    <col min="16127" max="16127" width="11.5703125" customWidth="1"/>
    <col min="16128" max="16128" width="50.5703125" customWidth="1"/>
    <col min="16129" max="16130" width="0" hidden="1" customWidth="1"/>
    <col min="16131" max="16131" width="18.7109375" customWidth="1"/>
    <col min="16132" max="16135" width="0" hidden="1" customWidth="1"/>
    <col min="16136" max="16136" width="17.28515625" customWidth="1"/>
    <col min="16137" max="16141" width="0" hidden="1" customWidth="1"/>
    <col min="16142" max="16142" width="19.28515625" customWidth="1"/>
    <col min="16143" max="16143" width="0" hidden="1" customWidth="1"/>
    <col min="16144" max="16144" width="15.28515625" customWidth="1"/>
  </cols>
  <sheetData>
    <row r="1" spans="1:18" x14ac:dyDescent="0.25">
      <c r="A1" s="133"/>
      <c r="B1" s="134"/>
      <c r="C1" s="134"/>
      <c r="D1" s="134"/>
      <c r="E1" s="206"/>
      <c r="F1" s="206"/>
      <c r="G1" s="206"/>
      <c r="H1" s="206"/>
      <c r="I1" s="303" t="s">
        <v>357</v>
      </c>
      <c r="J1" s="206"/>
      <c r="K1" s="206"/>
      <c r="L1" s="206"/>
      <c r="M1" s="206"/>
      <c r="N1" s="206"/>
      <c r="O1" s="134"/>
    </row>
    <row r="2" spans="1:18" ht="15.75" x14ac:dyDescent="0.25">
      <c r="A2" s="135"/>
      <c r="B2" s="136"/>
      <c r="C2" s="137"/>
      <c r="D2" s="137"/>
      <c r="E2" s="207"/>
      <c r="F2" s="207"/>
      <c r="G2" s="207"/>
      <c r="H2" s="207"/>
      <c r="I2" s="281" t="s">
        <v>388</v>
      </c>
      <c r="J2" s="207"/>
      <c r="K2" s="207"/>
      <c r="L2" s="207"/>
      <c r="M2" s="207"/>
      <c r="N2" s="207"/>
      <c r="O2" s="134"/>
    </row>
    <row r="3" spans="1:18" ht="63" x14ac:dyDescent="0.25">
      <c r="A3" s="135"/>
      <c r="B3" s="207"/>
      <c r="C3" s="207"/>
      <c r="D3" s="207"/>
      <c r="E3" s="207"/>
      <c r="F3" s="207"/>
      <c r="G3" s="207"/>
      <c r="H3" s="207"/>
      <c r="I3" s="285" t="s">
        <v>542</v>
      </c>
      <c r="J3" s="207"/>
      <c r="K3" s="207"/>
      <c r="L3" s="207"/>
      <c r="M3" s="207"/>
      <c r="N3" s="207"/>
      <c r="O3" s="207"/>
      <c r="P3" s="207"/>
    </row>
    <row r="4" spans="1:18" ht="15.75" customHeight="1" x14ac:dyDescent="0.25">
      <c r="A4" s="135"/>
      <c r="B4" s="136"/>
      <c r="C4" s="136"/>
      <c r="D4" s="136"/>
      <c r="E4" s="208"/>
      <c r="F4" s="208"/>
      <c r="G4" s="208"/>
      <c r="H4" s="208"/>
      <c r="I4" s="402" t="s">
        <v>1417</v>
      </c>
      <c r="J4" s="208"/>
      <c r="K4" s="208"/>
      <c r="L4" s="208"/>
      <c r="M4" s="208"/>
      <c r="N4" s="208"/>
      <c r="O4" s="134"/>
    </row>
    <row r="5" spans="1:18" ht="15.75" x14ac:dyDescent="0.25">
      <c r="A5" s="135"/>
      <c r="B5" s="136"/>
      <c r="C5" s="136"/>
      <c r="D5" s="136"/>
      <c r="E5" s="138"/>
      <c r="F5" s="138"/>
      <c r="G5" s="138"/>
      <c r="H5" s="138"/>
      <c r="I5" s="136"/>
      <c r="J5" s="136"/>
      <c r="K5" s="136"/>
      <c r="L5" s="136"/>
      <c r="M5" s="136"/>
      <c r="N5" s="136"/>
      <c r="O5" s="134"/>
    </row>
    <row r="6" spans="1:18" ht="15.75" x14ac:dyDescent="0.25">
      <c r="A6" s="135"/>
      <c r="B6" s="136"/>
      <c r="C6" s="136"/>
      <c r="D6" s="136"/>
      <c r="E6" s="138"/>
      <c r="F6" s="138"/>
      <c r="G6" s="138"/>
      <c r="H6" s="138"/>
      <c r="I6" s="136"/>
      <c r="J6" s="136"/>
      <c r="K6" s="136"/>
      <c r="L6" s="136"/>
      <c r="M6" s="136"/>
      <c r="N6" s="136"/>
      <c r="O6" s="134"/>
    </row>
    <row r="7" spans="1:18" ht="15.75" x14ac:dyDescent="0.25">
      <c r="A7" s="135"/>
      <c r="B7" s="136"/>
      <c r="C7" s="136"/>
      <c r="D7" s="136"/>
      <c r="E7" s="138"/>
      <c r="F7" s="138"/>
      <c r="G7" s="138"/>
      <c r="H7" s="138"/>
      <c r="I7" s="136"/>
      <c r="J7" s="136"/>
      <c r="K7" s="136"/>
      <c r="L7" s="136"/>
      <c r="M7" s="136"/>
      <c r="N7" s="136"/>
      <c r="O7" s="134"/>
    </row>
    <row r="8" spans="1:18" ht="31.9" customHeight="1" x14ac:dyDescent="0.25">
      <c r="A8" s="474" t="s">
        <v>1408</v>
      </c>
      <c r="B8" s="474"/>
      <c r="C8" s="474"/>
      <c r="D8" s="474"/>
      <c r="E8" s="474"/>
      <c r="F8" s="474"/>
      <c r="G8" s="474"/>
      <c r="H8" s="474"/>
      <c r="I8" s="474"/>
      <c r="J8" s="210"/>
      <c r="K8" s="210"/>
      <c r="L8" s="210"/>
      <c r="M8" s="210"/>
      <c r="N8" s="210"/>
      <c r="O8" s="134"/>
    </row>
    <row r="9" spans="1:18" ht="13.5" customHeight="1" x14ac:dyDescent="0.25">
      <c r="A9" s="475"/>
      <c r="B9" s="475"/>
      <c r="C9" s="475"/>
      <c r="D9" s="475"/>
      <c r="E9" s="475"/>
      <c r="F9" s="475"/>
      <c r="G9" s="475"/>
      <c r="H9" s="475"/>
      <c r="I9" s="475"/>
      <c r="J9" s="211"/>
      <c r="K9" s="211"/>
      <c r="L9" s="211"/>
      <c r="M9" s="211"/>
      <c r="N9" s="211"/>
      <c r="O9" s="139"/>
    </row>
    <row r="10" spans="1:18" ht="15.75" customHeight="1" x14ac:dyDescent="0.25">
      <c r="A10" s="481"/>
      <c r="B10" s="481"/>
      <c r="C10" s="481"/>
      <c r="D10" s="481"/>
      <c r="E10" s="481"/>
      <c r="F10" s="481"/>
      <c r="G10" s="481"/>
      <c r="H10" s="481"/>
      <c r="I10" s="481"/>
      <c r="J10" s="481"/>
      <c r="K10" s="481"/>
      <c r="L10" s="481"/>
      <c r="M10" s="481"/>
      <c r="N10" s="481"/>
      <c r="O10" s="140"/>
    </row>
    <row r="11" spans="1:18" ht="15.75" thickBot="1" x14ac:dyDescent="0.3">
      <c r="A11" s="141"/>
      <c r="B11" s="142"/>
      <c r="C11" s="143"/>
      <c r="D11" s="143"/>
      <c r="E11" s="144"/>
      <c r="F11" s="144"/>
      <c r="G11" s="144"/>
      <c r="H11" s="144"/>
      <c r="I11" s="212"/>
      <c r="J11" s="145"/>
      <c r="K11" s="145"/>
      <c r="L11" s="145"/>
      <c r="M11" s="145"/>
      <c r="N11" s="145"/>
      <c r="O11" s="146"/>
    </row>
    <row r="12" spans="1:18" ht="12" customHeight="1" x14ac:dyDescent="0.25">
      <c r="A12" s="482" t="s">
        <v>358</v>
      </c>
      <c r="B12" s="484" t="s">
        <v>359</v>
      </c>
      <c r="C12" s="147" t="s">
        <v>360</v>
      </c>
      <c r="D12" s="486" t="s">
        <v>361</v>
      </c>
      <c r="E12" s="478" t="s">
        <v>362</v>
      </c>
      <c r="F12" s="148" t="s">
        <v>360</v>
      </c>
      <c r="G12" s="478" t="s">
        <v>361</v>
      </c>
      <c r="H12" s="148">
        <v>2006</v>
      </c>
      <c r="I12" s="484" t="s">
        <v>1411</v>
      </c>
      <c r="J12" s="148"/>
      <c r="K12" s="478" t="s">
        <v>362</v>
      </c>
      <c r="L12" s="478" t="s">
        <v>532</v>
      </c>
      <c r="M12" s="148"/>
      <c r="N12" s="478" t="s">
        <v>361</v>
      </c>
      <c r="O12" s="480" t="s">
        <v>362</v>
      </c>
    </row>
    <row r="13" spans="1:18" ht="51.75" customHeight="1" x14ac:dyDescent="0.25">
      <c r="A13" s="483"/>
      <c r="B13" s="485"/>
      <c r="C13" s="149" t="s">
        <v>533</v>
      </c>
      <c r="D13" s="487"/>
      <c r="E13" s="479"/>
      <c r="F13" s="150" t="s">
        <v>534</v>
      </c>
      <c r="G13" s="479"/>
      <c r="H13" s="150"/>
      <c r="I13" s="488"/>
      <c r="J13" s="150"/>
      <c r="K13" s="479"/>
      <c r="L13" s="479"/>
      <c r="M13" s="150"/>
      <c r="N13" s="479"/>
      <c r="O13" s="480"/>
    </row>
    <row r="14" spans="1:18" ht="16.5" x14ac:dyDescent="0.25">
      <c r="A14" s="151">
        <v>100</v>
      </c>
      <c r="B14" s="152" t="s">
        <v>9</v>
      </c>
      <c r="C14" s="153">
        <f>SUM(E14:E14)</f>
        <v>47034.8</v>
      </c>
      <c r="D14" s="153"/>
      <c r="E14" s="153">
        <f>SUM(E15:E18)</f>
        <v>47034.8</v>
      </c>
      <c r="F14" s="153">
        <f t="shared" ref="F14:F18" si="0">SUM(G14:K14)</f>
        <v>132481.20000000001</v>
      </c>
      <c r="G14" s="153">
        <f>SUM(G15:G17)</f>
        <v>0</v>
      </c>
      <c r="H14" s="153"/>
      <c r="I14" s="277">
        <f>SUM(I15:I18)</f>
        <v>86781.3</v>
      </c>
      <c r="J14" s="153"/>
      <c r="K14" s="153">
        <f>SUM(K15:K18)</f>
        <v>45699.9</v>
      </c>
      <c r="L14" s="155">
        <f t="shared" ref="L14:L21" si="1">SUM(F14/C14)</f>
        <v>2.8166634066691048</v>
      </c>
      <c r="M14" s="155"/>
      <c r="N14" s="155"/>
      <c r="O14" s="156">
        <f>SUM(K14/E14)</f>
        <v>0.97161888644152838</v>
      </c>
    </row>
    <row r="15" spans="1:18" ht="37.5" customHeight="1" x14ac:dyDescent="0.25">
      <c r="A15" s="157">
        <v>103</v>
      </c>
      <c r="B15" s="149" t="s">
        <v>363</v>
      </c>
      <c r="C15" s="158">
        <f>SUM(D15:E15)</f>
        <v>64.400000000000006</v>
      </c>
      <c r="D15" s="158"/>
      <c r="E15" s="158">
        <v>64.400000000000006</v>
      </c>
      <c r="F15" s="158">
        <f t="shared" si="0"/>
        <v>1216.5</v>
      </c>
      <c r="G15" s="158"/>
      <c r="H15" s="158"/>
      <c r="I15" s="278">
        <v>1152.0999999999999</v>
      </c>
      <c r="J15" s="158"/>
      <c r="K15" s="158">
        <v>64.400000000000006</v>
      </c>
      <c r="L15" s="155">
        <f t="shared" si="1"/>
        <v>18.88975155279503</v>
      </c>
      <c r="M15" s="155"/>
      <c r="N15" s="155"/>
      <c r="O15" s="156"/>
      <c r="P15" s="134"/>
      <c r="Q15" s="134"/>
      <c r="R15" s="134"/>
    </row>
    <row r="16" spans="1:18" ht="46.5" customHeight="1" x14ac:dyDescent="0.25">
      <c r="A16" s="157">
        <v>104</v>
      </c>
      <c r="B16" s="149" t="s">
        <v>364</v>
      </c>
      <c r="C16" s="158">
        <f>SUM(D16:E16)</f>
        <v>46870.400000000001</v>
      </c>
      <c r="D16" s="158"/>
      <c r="E16" s="158">
        <v>46870.400000000001</v>
      </c>
      <c r="F16" s="158">
        <f>SUM(G16:K16)</f>
        <v>103433.1</v>
      </c>
      <c r="G16" s="158"/>
      <c r="H16" s="158"/>
      <c r="I16" s="278">
        <v>57834.5</v>
      </c>
      <c r="J16" s="158"/>
      <c r="K16" s="158">
        <v>45598.6</v>
      </c>
      <c r="L16" s="155">
        <f t="shared" si="1"/>
        <v>2.2067893595958217</v>
      </c>
      <c r="M16" s="155"/>
      <c r="N16" s="155"/>
      <c r="O16" s="156"/>
      <c r="P16" s="134"/>
      <c r="Q16" s="134"/>
      <c r="R16" s="134"/>
    </row>
    <row r="17" spans="1:20" s="134" customFormat="1" ht="31.5" customHeight="1" x14ac:dyDescent="0.25">
      <c r="A17" s="157">
        <v>106</v>
      </c>
      <c r="B17" s="149" t="s">
        <v>365</v>
      </c>
      <c r="C17" s="158">
        <f>SUM(D17:E17)</f>
        <v>0</v>
      </c>
      <c r="D17" s="158"/>
      <c r="E17" s="158"/>
      <c r="F17" s="158">
        <f t="shared" si="0"/>
        <v>11994.6</v>
      </c>
      <c r="G17" s="158"/>
      <c r="H17" s="158"/>
      <c r="I17" s="278">
        <v>11994.6</v>
      </c>
      <c r="J17" s="158"/>
      <c r="K17" s="158"/>
      <c r="L17" s="155" t="e">
        <f t="shared" si="1"/>
        <v>#DIV/0!</v>
      </c>
      <c r="M17" s="155"/>
      <c r="N17" s="155"/>
      <c r="O17" s="156"/>
      <c r="P17" s="476"/>
      <c r="Q17" s="477"/>
      <c r="R17" s="477"/>
      <c r="S17"/>
      <c r="T17"/>
    </row>
    <row r="18" spans="1:20" s="134" customFormat="1" ht="16.5" x14ac:dyDescent="0.25">
      <c r="A18" s="160">
        <v>113</v>
      </c>
      <c r="B18" s="149" t="s">
        <v>366</v>
      </c>
      <c r="C18" s="158">
        <f>SUM(D18:E18)</f>
        <v>100</v>
      </c>
      <c r="D18" s="158"/>
      <c r="E18" s="158">
        <v>100</v>
      </c>
      <c r="F18" s="158">
        <f t="shared" si="0"/>
        <v>15837</v>
      </c>
      <c r="G18" s="158"/>
      <c r="H18" s="158"/>
      <c r="I18" s="279">
        <v>15800.1</v>
      </c>
      <c r="J18" s="158"/>
      <c r="K18" s="158">
        <v>36.9</v>
      </c>
      <c r="L18" s="155">
        <f t="shared" si="1"/>
        <v>158.37</v>
      </c>
      <c r="M18" s="155"/>
      <c r="N18" s="155"/>
      <c r="O18" s="156">
        <f>SUM(K18/E18)</f>
        <v>0.36899999999999999</v>
      </c>
      <c r="S18"/>
      <c r="T18"/>
    </row>
    <row r="19" spans="1:20" s="134" customFormat="1" ht="22.5" customHeight="1" x14ac:dyDescent="0.25">
      <c r="A19" s="161">
        <v>300</v>
      </c>
      <c r="B19" s="152" t="s">
        <v>367</v>
      </c>
      <c r="C19" s="153">
        <f>SUM(C20:C21)</f>
        <v>341.4</v>
      </c>
      <c r="D19" s="153"/>
      <c r="E19" s="154">
        <f t="shared" ref="E19:I19" si="2">SUM(E20:E22)</f>
        <v>341.4</v>
      </c>
      <c r="F19" s="154">
        <f t="shared" si="2"/>
        <v>3436.4</v>
      </c>
      <c r="G19" s="154">
        <f t="shared" si="2"/>
        <v>0</v>
      </c>
      <c r="H19" s="154">
        <f t="shared" si="2"/>
        <v>0</v>
      </c>
      <c r="I19" s="277">
        <f t="shared" si="2"/>
        <v>3779.7999999999997</v>
      </c>
      <c r="J19" s="153"/>
      <c r="K19" s="153">
        <f>SUM(K20:K21)</f>
        <v>233.2</v>
      </c>
      <c r="L19" s="155">
        <f t="shared" si="1"/>
        <v>10.065612185120095</v>
      </c>
      <c r="M19" s="155"/>
      <c r="N19" s="155"/>
      <c r="O19" s="156">
        <f>SUM(K19/E19)</f>
        <v>0.68306971294669017</v>
      </c>
      <c r="S19"/>
      <c r="T19"/>
    </row>
    <row r="20" spans="1:20" s="134" customFormat="1" ht="16.5" x14ac:dyDescent="0.25">
      <c r="A20" s="160">
        <v>304</v>
      </c>
      <c r="B20" s="149" t="s">
        <v>368</v>
      </c>
      <c r="C20" s="158">
        <f>SUM(E20:E20)</f>
        <v>0</v>
      </c>
      <c r="D20" s="158"/>
      <c r="E20" s="158"/>
      <c r="F20" s="158">
        <f t="shared" ref="F20:F49" si="3">SUM(G20:K20)</f>
        <v>2010.3</v>
      </c>
      <c r="G20" s="158"/>
      <c r="H20" s="158"/>
      <c r="I20" s="278">
        <v>2010.3</v>
      </c>
      <c r="J20" s="158"/>
      <c r="K20" s="162"/>
      <c r="L20" s="155" t="e">
        <f t="shared" si="1"/>
        <v>#DIV/0!</v>
      </c>
      <c r="M20" s="155"/>
      <c r="N20" s="155"/>
      <c r="O20" s="156"/>
      <c r="S20"/>
      <c r="T20"/>
    </row>
    <row r="21" spans="1:20" s="134" customFormat="1" ht="30" x14ac:dyDescent="0.25">
      <c r="A21" s="157">
        <v>309</v>
      </c>
      <c r="B21" s="149" t="s">
        <v>369</v>
      </c>
      <c r="C21" s="158">
        <f>SUM(E21:E21)</f>
        <v>341.4</v>
      </c>
      <c r="D21" s="158"/>
      <c r="E21" s="158">
        <v>341.4</v>
      </c>
      <c r="F21" s="158">
        <f t="shared" si="3"/>
        <v>1426.1000000000001</v>
      </c>
      <c r="G21" s="158"/>
      <c r="H21" s="158"/>
      <c r="I21" s="278">
        <v>1192.9000000000001</v>
      </c>
      <c r="J21" s="158"/>
      <c r="K21" s="158">
        <v>233.2</v>
      </c>
      <c r="L21" s="155">
        <f t="shared" si="1"/>
        <v>4.1772114821323969</v>
      </c>
      <c r="M21" s="155"/>
      <c r="N21" s="155"/>
      <c r="O21" s="156">
        <f>SUM(K21/E21)</f>
        <v>0.68306971294669017</v>
      </c>
      <c r="S21"/>
      <c r="T21"/>
    </row>
    <row r="22" spans="1:20" s="134" customFormat="1" ht="30" x14ac:dyDescent="0.25">
      <c r="A22" s="157">
        <v>314</v>
      </c>
      <c r="B22" s="163" t="s">
        <v>370</v>
      </c>
      <c r="C22" s="158"/>
      <c r="D22" s="158"/>
      <c r="E22" s="158"/>
      <c r="F22" s="158"/>
      <c r="G22" s="158"/>
      <c r="H22" s="158"/>
      <c r="I22" s="278">
        <v>576.6</v>
      </c>
      <c r="J22" s="158"/>
      <c r="K22" s="158"/>
      <c r="L22" s="155"/>
      <c r="M22" s="155"/>
      <c r="N22" s="155"/>
      <c r="O22" s="156"/>
      <c r="S22"/>
      <c r="T22"/>
    </row>
    <row r="23" spans="1:20" s="134" customFormat="1" ht="16.5" x14ac:dyDescent="0.25">
      <c r="A23" s="151">
        <v>400</v>
      </c>
      <c r="B23" s="152" t="s">
        <v>371</v>
      </c>
      <c r="C23" s="153">
        <f>SUM(D23:E23)</f>
        <v>114.8</v>
      </c>
      <c r="D23" s="153"/>
      <c r="E23" s="153">
        <f>SUM(E24:E28)</f>
        <v>114.8</v>
      </c>
      <c r="F23" s="153">
        <f t="shared" si="3"/>
        <v>25213.200000000001</v>
      </c>
      <c r="G23" s="153">
        <f>SUM(G25:G28)</f>
        <v>0</v>
      </c>
      <c r="H23" s="153"/>
      <c r="I23" s="280">
        <f>SUM(I24:I28)</f>
        <v>25172.3</v>
      </c>
      <c r="J23" s="153"/>
      <c r="K23" s="153">
        <f>SUM(K24:K28)</f>
        <v>40.9</v>
      </c>
      <c r="L23" s="155">
        <f>SUM(F23/C23)</f>
        <v>219.62717770034845</v>
      </c>
      <c r="M23" s="155"/>
      <c r="N23" s="155"/>
      <c r="O23" s="156">
        <f>SUM(K23/E23)</f>
        <v>0.35627177700348434</v>
      </c>
      <c r="S23"/>
      <c r="T23"/>
    </row>
    <row r="24" spans="1:20" s="134" customFormat="1" ht="16.5" x14ac:dyDescent="0.25">
      <c r="A24" s="160">
        <v>405</v>
      </c>
      <c r="B24" s="149" t="s">
        <v>372</v>
      </c>
      <c r="C24" s="158">
        <f>SUM(D24:E24)</f>
        <v>0</v>
      </c>
      <c r="D24" s="158"/>
      <c r="E24" s="158"/>
      <c r="F24" s="158">
        <f t="shared" si="3"/>
        <v>6250</v>
      </c>
      <c r="G24" s="158"/>
      <c r="H24" s="158"/>
      <c r="I24" s="279">
        <v>6250</v>
      </c>
      <c r="J24" s="158"/>
      <c r="K24" s="158"/>
      <c r="L24" s="155" t="e">
        <f>SUM(F24/C24)</f>
        <v>#DIV/0!</v>
      </c>
      <c r="M24" s="155"/>
      <c r="N24" s="155"/>
      <c r="O24" s="156"/>
      <c r="S24"/>
      <c r="T24"/>
    </row>
    <row r="25" spans="1:20" s="134" customFormat="1" ht="16.5" x14ac:dyDescent="0.25">
      <c r="A25" s="160">
        <v>408</v>
      </c>
      <c r="B25" s="149" t="s">
        <v>99</v>
      </c>
      <c r="C25" s="158">
        <f>SUM(D25:E25)</f>
        <v>64.8</v>
      </c>
      <c r="D25" s="158"/>
      <c r="E25" s="158">
        <v>64.8</v>
      </c>
      <c r="F25" s="158">
        <f t="shared" si="3"/>
        <v>13009</v>
      </c>
      <c r="G25" s="158"/>
      <c r="H25" s="158"/>
      <c r="I25" s="279">
        <v>12987.8</v>
      </c>
      <c r="J25" s="158"/>
      <c r="K25" s="158">
        <v>21.2</v>
      </c>
      <c r="L25" s="155">
        <f>SUM(F25/C25)</f>
        <v>200.75617283950618</v>
      </c>
      <c r="M25" s="155"/>
      <c r="N25" s="155"/>
      <c r="O25" s="156">
        <f>SUM(K25/E25)</f>
        <v>0.3271604938271605</v>
      </c>
      <c r="S25"/>
      <c r="T25"/>
    </row>
    <row r="26" spans="1:20" s="134" customFormat="1" ht="16.5" x14ac:dyDescent="0.25">
      <c r="A26" s="160">
        <v>409</v>
      </c>
      <c r="B26" s="218" t="s">
        <v>503</v>
      </c>
      <c r="C26" s="158"/>
      <c r="D26" s="158"/>
      <c r="E26" s="158"/>
      <c r="F26" s="158"/>
      <c r="G26" s="158"/>
      <c r="H26" s="158"/>
      <c r="I26" s="279">
        <v>3481.7</v>
      </c>
      <c r="J26" s="158"/>
      <c r="K26" s="158"/>
      <c r="L26" s="155"/>
      <c r="M26" s="155"/>
      <c r="N26" s="155"/>
      <c r="O26" s="156"/>
      <c r="S26"/>
      <c r="T26"/>
    </row>
    <row r="27" spans="1:20" s="134" customFormat="1" ht="16.5" x14ac:dyDescent="0.25">
      <c r="A27" s="160">
        <v>410</v>
      </c>
      <c r="B27" s="149" t="s">
        <v>373</v>
      </c>
      <c r="C27" s="158"/>
      <c r="D27" s="158"/>
      <c r="E27" s="158"/>
      <c r="F27" s="158"/>
      <c r="G27" s="158"/>
      <c r="H27" s="158"/>
      <c r="I27" s="279">
        <v>2226</v>
      </c>
      <c r="J27" s="158"/>
      <c r="K27" s="158"/>
      <c r="L27" s="155"/>
      <c r="M27" s="155"/>
      <c r="N27" s="155"/>
      <c r="O27" s="156"/>
      <c r="S27"/>
      <c r="T27"/>
    </row>
    <row r="28" spans="1:20" s="134" customFormat="1" ht="16.5" x14ac:dyDescent="0.25">
      <c r="A28" s="160">
        <v>412</v>
      </c>
      <c r="B28" s="149" t="s">
        <v>374</v>
      </c>
      <c r="C28" s="158">
        <f>SUM(D28:E28)</f>
        <v>50</v>
      </c>
      <c r="D28" s="158"/>
      <c r="E28" s="158">
        <v>50</v>
      </c>
      <c r="F28" s="158">
        <f t="shared" si="3"/>
        <v>246.5</v>
      </c>
      <c r="G28" s="158"/>
      <c r="H28" s="158"/>
      <c r="I28" s="278">
        <v>226.8</v>
      </c>
      <c r="J28" s="158"/>
      <c r="K28" s="158">
        <v>19.7</v>
      </c>
      <c r="L28" s="155">
        <f t="shared" ref="L28:L37" si="4">SUM(F28/C28)</f>
        <v>4.93</v>
      </c>
      <c r="M28" s="155"/>
      <c r="N28" s="155"/>
      <c r="O28" s="156">
        <f>SUM(K28/E28)</f>
        <v>0.39399999999999996</v>
      </c>
      <c r="S28"/>
      <c r="T28"/>
    </row>
    <row r="29" spans="1:20" s="134" customFormat="1" ht="16.5" x14ac:dyDescent="0.25">
      <c r="A29" s="151">
        <v>500</v>
      </c>
      <c r="B29" s="152" t="s">
        <v>512</v>
      </c>
      <c r="C29" s="153"/>
      <c r="D29" s="153"/>
      <c r="E29" s="153"/>
      <c r="F29" s="153"/>
      <c r="G29" s="153"/>
      <c r="H29" s="153"/>
      <c r="I29" s="277">
        <f>SUM(I30:I32)</f>
        <v>13293.8</v>
      </c>
      <c r="J29" s="158"/>
      <c r="K29" s="158"/>
      <c r="L29" s="155"/>
      <c r="M29" s="155"/>
      <c r="N29" s="155"/>
      <c r="O29" s="156"/>
      <c r="S29"/>
      <c r="T29"/>
    </row>
    <row r="30" spans="1:20" s="432" customFormat="1" ht="16.5" x14ac:dyDescent="0.25">
      <c r="A30" s="160">
        <v>501</v>
      </c>
      <c r="B30" s="403" t="s">
        <v>1365</v>
      </c>
      <c r="C30" s="158"/>
      <c r="D30" s="158"/>
      <c r="E30" s="158"/>
      <c r="F30" s="158"/>
      <c r="G30" s="158"/>
      <c r="H30" s="158"/>
      <c r="I30" s="278">
        <v>100</v>
      </c>
      <c r="J30" s="158"/>
      <c r="K30" s="158"/>
      <c r="L30" s="155"/>
      <c r="M30" s="155"/>
      <c r="N30" s="155"/>
      <c r="O30" s="156"/>
      <c r="S30" s="433"/>
      <c r="T30" s="433"/>
    </row>
    <row r="31" spans="1:20" s="134" customFormat="1" ht="16.5" x14ac:dyDescent="0.25">
      <c r="A31" s="160">
        <v>502</v>
      </c>
      <c r="B31" s="218" t="s">
        <v>465</v>
      </c>
      <c r="C31" s="158"/>
      <c r="D31" s="158"/>
      <c r="E31" s="158"/>
      <c r="F31" s="158"/>
      <c r="G31" s="158"/>
      <c r="H31" s="158"/>
      <c r="I31" s="278">
        <v>1155</v>
      </c>
      <c r="J31" s="158"/>
      <c r="K31" s="158"/>
      <c r="L31" s="155"/>
      <c r="M31" s="155"/>
      <c r="N31" s="155"/>
      <c r="O31" s="156"/>
      <c r="S31"/>
      <c r="T31"/>
    </row>
    <row r="32" spans="1:20" s="134" customFormat="1" ht="16.5" x14ac:dyDescent="0.25">
      <c r="A32" s="160">
        <v>503</v>
      </c>
      <c r="B32" s="218" t="s">
        <v>434</v>
      </c>
      <c r="C32" s="158"/>
      <c r="D32" s="158"/>
      <c r="E32" s="158"/>
      <c r="F32" s="158"/>
      <c r="G32" s="158"/>
      <c r="H32" s="158"/>
      <c r="I32" s="278">
        <v>12038.8</v>
      </c>
      <c r="J32" s="158"/>
      <c r="K32" s="158"/>
      <c r="L32" s="155"/>
      <c r="M32" s="155"/>
      <c r="N32" s="155"/>
      <c r="O32" s="156"/>
      <c r="S32"/>
      <c r="T32"/>
    </row>
    <row r="33" spans="1:20" s="134" customFormat="1" ht="16.5" x14ac:dyDescent="0.25">
      <c r="A33" s="151">
        <v>700</v>
      </c>
      <c r="B33" s="152" t="s">
        <v>109</v>
      </c>
      <c r="C33" s="153">
        <f>SUM(E33:E33)</f>
        <v>0</v>
      </c>
      <c r="D33" s="153"/>
      <c r="E33" s="153">
        <f>SUM(E34:E37)</f>
        <v>0</v>
      </c>
      <c r="F33" s="153">
        <f t="shared" si="3"/>
        <v>666323.69999999995</v>
      </c>
      <c r="G33" s="153">
        <f>SUM(G34:G37)</f>
        <v>0</v>
      </c>
      <c r="H33" s="153"/>
      <c r="I33" s="439">
        <f>SUM(I34:I37)</f>
        <v>666323.69999999995</v>
      </c>
      <c r="J33" s="153"/>
      <c r="K33" s="153">
        <f>SUM(K34:K37)</f>
        <v>0</v>
      </c>
      <c r="L33" s="155" t="e">
        <f t="shared" si="4"/>
        <v>#DIV/0!</v>
      </c>
      <c r="M33" s="155"/>
      <c r="N33" s="155"/>
      <c r="O33" s="156"/>
      <c r="P33"/>
      <c r="Q33"/>
      <c r="R33"/>
      <c r="S33"/>
      <c r="T33"/>
    </row>
    <row r="34" spans="1:20" s="134" customFormat="1" ht="16.5" x14ac:dyDescent="0.25">
      <c r="A34" s="160">
        <v>701</v>
      </c>
      <c r="B34" s="149" t="s">
        <v>375</v>
      </c>
      <c r="C34" s="158">
        <f>SUM(D34:E34)</f>
        <v>0</v>
      </c>
      <c r="D34" s="158"/>
      <c r="E34" s="158"/>
      <c r="F34" s="158">
        <f t="shared" si="3"/>
        <v>253563.6</v>
      </c>
      <c r="G34" s="158"/>
      <c r="H34" s="158"/>
      <c r="I34" s="279">
        <v>253563.6</v>
      </c>
      <c r="J34" s="158"/>
      <c r="K34" s="158"/>
      <c r="L34" s="155" t="e">
        <f t="shared" si="4"/>
        <v>#DIV/0!</v>
      </c>
      <c r="M34" s="155"/>
      <c r="N34" s="155"/>
      <c r="O34" s="156"/>
      <c r="P34"/>
      <c r="Q34"/>
      <c r="R34"/>
      <c r="S34"/>
      <c r="T34"/>
    </row>
    <row r="35" spans="1:20" s="134" customFormat="1" ht="16.5" x14ac:dyDescent="0.25">
      <c r="A35" s="160">
        <v>702</v>
      </c>
      <c r="B35" s="149" t="s">
        <v>376</v>
      </c>
      <c r="C35" s="158">
        <f>SUM(D35:E35)</f>
        <v>0</v>
      </c>
      <c r="D35" s="158"/>
      <c r="E35" s="158"/>
      <c r="F35" s="158">
        <f t="shared" si="3"/>
        <v>363651.5</v>
      </c>
      <c r="G35" s="158"/>
      <c r="H35" s="158"/>
      <c r="I35" s="279">
        <v>363651.5</v>
      </c>
      <c r="J35" s="158"/>
      <c r="K35" s="158"/>
      <c r="L35" s="155" t="e">
        <f t="shared" si="4"/>
        <v>#DIV/0!</v>
      </c>
      <c r="M35" s="155"/>
      <c r="N35" s="155"/>
      <c r="O35" s="156"/>
      <c r="P35"/>
      <c r="Q35"/>
      <c r="R35"/>
      <c r="S35"/>
      <c r="T35"/>
    </row>
    <row r="36" spans="1:20" s="134" customFormat="1" ht="16.5" x14ac:dyDescent="0.25">
      <c r="A36" s="160">
        <v>707</v>
      </c>
      <c r="B36" s="149" t="s">
        <v>377</v>
      </c>
      <c r="C36" s="158">
        <f>SUM(D36:E36)</f>
        <v>0</v>
      </c>
      <c r="D36" s="158"/>
      <c r="E36" s="158"/>
      <c r="F36" s="158">
        <f t="shared" si="3"/>
        <v>8846.7000000000007</v>
      </c>
      <c r="G36" s="158"/>
      <c r="H36" s="158"/>
      <c r="I36" s="278">
        <v>8846.7000000000007</v>
      </c>
      <c r="J36" s="158"/>
      <c r="K36" s="158"/>
      <c r="L36" s="155" t="e">
        <f t="shared" si="4"/>
        <v>#DIV/0!</v>
      </c>
      <c r="M36" s="155"/>
      <c r="N36" s="155"/>
      <c r="O36" s="156"/>
      <c r="P36"/>
      <c r="Q36"/>
      <c r="R36"/>
      <c r="S36"/>
      <c r="T36"/>
    </row>
    <row r="37" spans="1:20" s="134" customFormat="1" ht="16.5" x14ac:dyDescent="0.25">
      <c r="A37" s="160">
        <v>709</v>
      </c>
      <c r="B37" s="149" t="s">
        <v>378</v>
      </c>
      <c r="C37" s="158">
        <f>SUM(D37:E37)</f>
        <v>0</v>
      </c>
      <c r="D37" s="158"/>
      <c r="E37" s="158"/>
      <c r="F37" s="158">
        <f t="shared" si="3"/>
        <v>40261.9</v>
      </c>
      <c r="G37" s="158"/>
      <c r="H37" s="158"/>
      <c r="I37" s="279">
        <v>40261.9</v>
      </c>
      <c r="J37" s="158"/>
      <c r="K37" s="158"/>
      <c r="L37" s="155" t="e">
        <f t="shared" si="4"/>
        <v>#DIV/0!</v>
      </c>
      <c r="M37" s="155"/>
      <c r="N37" s="155"/>
      <c r="O37" s="156"/>
      <c r="P37"/>
      <c r="Q37"/>
      <c r="R37"/>
      <c r="S37"/>
      <c r="T37"/>
    </row>
    <row r="38" spans="1:20" s="165" customFormat="1" ht="16.5" x14ac:dyDescent="0.2">
      <c r="A38" s="151">
        <v>800</v>
      </c>
      <c r="B38" s="108" t="s">
        <v>379</v>
      </c>
      <c r="C38" s="153"/>
      <c r="D38" s="153"/>
      <c r="E38" s="153">
        <f t="shared" ref="E38:N38" si="5">SUM(E39)</f>
        <v>0</v>
      </c>
      <c r="F38" s="153">
        <f t="shared" si="5"/>
        <v>0</v>
      </c>
      <c r="G38" s="153">
        <f t="shared" si="5"/>
        <v>0</v>
      </c>
      <c r="H38" s="153">
        <f t="shared" si="5"/>
        <v>0</v>
      </c>
      <c r="I38" s="280">
        <f t="shared" si="5"/>
        <v>3881.8</v>
      </c>
      <c r="J38" s="153">
        <f t="shared" si="5"/>
        <v>0</v>
      </c>
      <c r="K38" s="153">
        <f t="shared" si="5"/>
        <v>0</v>
      </c>
      <c r="L38" s="153">
        <f t="shared" si="5"/>
        <v>0</v>
      </c>
      <c r="M38" s="153">
        <f t="shared" si="5"/>
        <v>0</v>
      </c>
      <c r="N38" s="153">
        <f t="shared" si="5"/>
        <v>0</v>
      </c>
      <c r="O38" s="164"/>
    </row>
    <row r="39" spans="1:20" s="134" customFormat="1" ht="16.5" x14ac:dyDescent="0.25">
      <c r="A39" s="160">
        <v>801</v>
      </c>
      <c r="B39" s="111" t="s">
        <v>270</v>
      </c>
      <c r="C39" s="158"/>
      <c r="D39" s="158"/>
      <c r="E39" s="158"/>
      <c r="F39" s="158"/>
      <c r="G39" s="158"/>
      <c r="H39" s="158"/>
      <c r="I39" s="279">
        <v>3881.8</v>
      </c>
      <c r="J39" s="158"/>
      <c r="K39" s="158"/>
      <c r="L39" s="155"/>
      <c r="M39" s="155"/>
      <c r="N39" s="155"/>
      <c r="O39" s="156"/>
      <c r="P39"/>
      <c r="Q39"/>
      <c r="R39"/>
      <c r="S39"/>
      <c r="T39"/>
    </row>
    <row r="40" spans="1:20" s="134" customFormat="1" ht="16.5" x14ac:dyDescent="0.25">
      <c r="A40" s="151">
        <v>900</v>
      </c>
      <c r="B40" s="152" t="s">
        <v>122</v>
      </c>
      <c r="C40" s="153">
        <f>SUM(E40:E40)</f>
        <v>0</v>
      </c>
      <c r="D40" s="153"/>
      <c r="E40" s="153">
        <f t="shared" ref="E40:H40" si="6">SUM(E41:E44)</f>
        <v>0</v>
      </c>
      <c r="F40" s="153">
        <f t="shared" si="6"/>
        <v>3863.4</v>
      </c>
      <c r="G40" s="153">
        <f t="shared" si="6"/>
        <v>0</v>
      </c>
      <c r="H40" s="153">
        <f t="shared" si="6"/>
        <v>0</v>
      </c>
      <c r="I40" s="439">
        <f>SUM(I41:I44)</f>
        <v>27639.4</v>
      </c>
      <c r="J40" s="153"/>
      <c r="K40" s="153">
        <f>SUM(K41:K41)</f>
        <v>0</v>
      </c>
      <c r="L40" s="155" t="e">
        <f>SUM(F40/C40)</f>
        <v>#DIV/0!</v>
      </c>
      <c r="M40" s="155"/>
      <c r="N40" s="155"/>
      <c r="O40" s="156" t="e">
        <f>SUM(K40/E40)</f>
        <v>#DIV/0!</v>
      </c>
      <c r="P40"/>
      <c r="Q40"/>
      <c r="R40"/>
      <c r="S40"/>
      <c r="T40"/>
    </row>
    <row r="41" spans="1:20" s="134" customFormat="1" ht="16.5" x14ac:dyDescent="0.25">
      <c r="A41" s="160">
        <v>901</v>
      </c>
      <c r="B41" s="149" t="s">
        <v>380</v>
      </c>
      <c r="C41" s="158">
        <f>SUM(E41:E41)</f>
        <v>0</v>
      </c>
      <c r="D41" s="158"/>
      <c r="E41" s="158"/>
      <c r="F41" s="158"/>
      <c r="G41" s="158"/>
      <c r="H41" s="158"/>
      <c r="I41" s="279">
        <v>20549.5</v>
      </c>
      <c r="J41" s="158"/>
      <c r="K41" s="158"/>
      <c r="L41" s="155" t="e">
        <f>SUM(F41/C41)</f>
        <v>#DIV/0!</v>
      </c>
      <c r="M41" s="155"/>
      <c r="N41" s="155"/>
      <c r="O41" s="156"/>
      <c r="P41"/>
      <c r="Q41"/>
      <c r="R41"/>
      <c r="S41"/>
      <c r="T41"/>
    </row>
    <row r="42" spans="1:20" s="134" customFormat="1" ht="16.5" x14ac:dyDescent="0.25">
      <c r="A42" s="160">
        <v>902</v>
      </c>
      <c r="B42" s="149" t="s">
        <v>132</v>
      </c>
      <c r="C42" s="158"/>
      <c r="D42" s="158"/>
      <c r="E42" s="158"/>
      <c r="F42" s="158">
        <f t="shared" si="3"/>
        <v>3082.9</v>
      </c>
      <c r="G42" s="158"/>
      <c r="H42" s="158"/>
      <c r="I42" s="279">
        <v>3082.9</v>
      </c>
      <c r="J42" s="158"/>
      <c r="K42" s="158"/>
      <c r="L42" s="155"/>
      <c r="M42" s="155"/>
      <c r="N42" s="155"/>
      <c r="O42" s="156"/>
      <c r="P42"/>
      <c r="Q42"/>
      <c r="R42"/>
      <c r="S42"/>
      <c r="T42"/>
    </row>
    <row r="43" spans="1:20" s="134" customFormat="1" ht="16.5" x14ac:dyDescent="0.25">
      <c r="A43" s="160">
        <v>904</v>
      </c>
      <c r="B43" s="218" t="s">
        <v>438</v>
      </c>
      <c r="C43" s="158"/>
      <c r="D43" s="158"/>
      <c r="E43" s="158"/>
      <c r="F43" s="158"/>
      <c r="G43" s="158"/>
      <c r="H43" s="158"/>
      <c r="I43" s="279">
        <v>3226.5</v>
      </c>
      <c r="J43" s="158"/>
      <c r="K43" s="158"/>
      <c r="L43" s="155"/>
      <c r="M43" s="155"/>
      <c r="N43" s="155"/>
      <c r="O43" s="156"/>
      <c r="P43"/>
      <c r="Q43"/>
      <c r="R43"/>
      <c r="S43"/>
      <c r="T43"/>
    </row>
    <row r="44" spans="1:20" s="134" customFormat="1" ht="21" customHeight="1" x14ac:dyDescent="0.25">
      <c r="A44" s="157">
        <v>909</v>
      </c>
      <c r="B44" s="166" t="s">
        <v>381</v>
      </c>
      <c r="C44" s="158"/>
      <c r="D44" s="158"/>
      <c r="E44" s="158"/>
      <c r="F44" s="158">
        <f t="shared" si="3"/>
        <v>780.5</v>
      </c>
      <c r="G44" s="158"/>
      <c r="H44" s="158"/>
      <c r="I44" s="278">
        <v>780.5</v>
      </c>
      <c r="J44" s="158"/>
      <c r="K44" s="158"/>
      <c r="L44" s="155"/>
      <c r="M44" s="155"/>
      <c r="N44" s="155"/>
      <c r="O44" s="156"/>
      <c r="P44"/>
      <c r="Q44"/>
      <c r="R44"/>
      <c r="S44"/>
      <c r="T44"/>
    </row>
    <row r="45" spans="1:20" s="134" customFormat="1" ht="16.5" x14ac:dyDescent="0.25">
      <c r="A45" s="151">
        <v>1000</v>
      </c>
      <c r="B45" s="152" t="s">
        <v>382</v>
      </c>
      <c r="C45" s="153">
        <f t="shared" ref="C45:C50" si="7">SUM(D45:E45)</f>
        <v>11347.5</v>
      </c>
      <c r="D45" s="153"/>
      <c r="E45" s="153">
        <f>SUM(E46:E50)</f>
        <v>11347.5</v>
      </c>
      <c r="F45" s="153">
        <f t="shared" si="3"/>
        <v>253290.1</v>
      </c>
      <c r="G45" s="153">
        <f>SUM(G46:G50)</f>
        <v>11298.5</v>
      </c>
      <c r="H45" s="153"/>
      <c r="I45" s="280">
        <f>SUM(I46:I50)</f>
        <v>241942.6</v>
      </c>
      <c r="J45" s="153"/>
      <c r="K45" s="153">
        <f>SUM(K46:K50)</f>
        <v>49</v>
      </c>
      <c r="L45" s="155">
        <f t="shared" ref="L45:L50" si="8">SUM(F45/C45)</f>
        <v>22.32122493941397</v>
      </c>
      <c r="M45" s="155"/>
      <c r="N45" s="155"/>
      <c r="O45" s="156">
        <f>SUM(K45/E45)</f>
        <v>4.3181317470808549E-3</v>
      </c>
      <c r="P45"/>
      <c r="Q45"/>
      <c r="R45"/>
      <c r="S45"/>
      <c r="T45"/>
    </row>
    <row r="46" spans="1:20" s="134" customFormat="1" ht="16.5" x14ac:dyDescent="0.25">
      <c r="A46" s="160">
        <v>1001</v>
      </c>
      <c r="B46" s="149" t="s">
        <v>383</v>
      </c>
      <c r="C46" s="158">
        <f t="shared" si="7"/>
        <v>0</v>
      </c>
      <c r="D46" s="158"/>
      <c r="E46" s="158"/>
      <c r="F46" s="158">
        <f t="shared" si="3"/>
        <v>4501</v>
      </c>
      <c r="G46" s="158"/>
      <c r="H46" s="158"/>
      <c r="I46" s="279">
        <v>4501</v>
      </c>
      <c r="J46" s="158"/>
      <c r="K46" s="158"/>
      <c r="L46" s="155" t="e">
        <f t="shared" si="8"/>
        <v>#DIV/0!</v>
      </c>
      <c r="M46" s="155"/>
      <c r="N46" s="155"/>
      <c r="O46" s="156"/>
      <c r="S46"/>
      <c r="T46"/>
    </row>
    <row r="47" spans="1:20" s="134" customFormat="1" ht="16.5" x14ac:dyDescent="0.25">
      <c r="A47" s="160">
        <v>1002</v>
      </c>
      <c r="B47" s="149" t="s">
        <v>384</v>
      </c>
      <c r="C47" s="158">
        <f t="shared" si="7"/>
        <v>0</v>
      </c>
      <c r="D47" s="158"/>
      <c r="E47" s="158"/>
      <c r="F47" s="158">
        <f t="shared" si="3"/>
        <v>29116.2</v>
      </c>
      <c r="G47" s="158"/>
      <c r="H47" s="158"/>
      <c r="I47" s="279">
        <v>29116.2</v>
      </c>
      <c r="J47" s="158"/>
      <c r="K47" s="158"/>
      <c r="L47" s="155" t="e">
        <f t="shared" si="8"/>
        <v>#DIV/0!</v>
      </c>
      <c r="M47" s="155"/>
      <c r="N47" s="155"/>
      <c r="O47" s="156"/>
      <c r="S47"/>
      <c r="T47"/>
    </row>
    <row r="48" spans="1:20" s="134" customFormat="1" ht="16.5" x14ac:dyDescent="0.25">
      <c r="A48" s="160">
        <v>1003</v>
      </c>
      <c r="B48" s="149" t="s">
        <v>385</v>
      </c>
      <c r="C48" s="158">
        <f t="shared" si="7"/>
        <v>49</v>
      </c>
      <c r="D48" s="158"/>
      <c r="E48" s="158">
        <v>49</v>
      </c>
      <c r="F48" s="158">
        <f t="shared" si="3"/>
        <v>155434.29999999999</v>
      </c>
      <c r="G48" s="158"/>
      <c r="H48" s="158"/>
      <c r="I48" s="279">
        <v>155385.29999999999</v>
      </c>
      <c r="J48" s="158"/>
      <c r="K48" s="158">
        <v>49</v>
      </c>
      <c r="L48" s="155">
        <f t="shared" si="8"/>
        <v>3172.1285714285714</v>
      </c>
      <c r="M48" s="155"/>
      <c r="N48" s="155"/>
      <c r="O48" s="156">
        <f>SUM(K48/E48)</f>
        <v>1</v>
      </c>
      <c r="P48" s="476"/>
      <c r="Q48" s="477"/>
      <c r="R48" s="477"/>
      <c r="S48"/>
      <c r="T48"/>
    </row>
    <row r="49" spans="1:20" s="134" customFormat="1" ht="16.5" x14ac:dyDescent="0.25">
      <c r="A49" s="160">
        <v>1004</v>
      </c>
      <c r="B49" s="149" t="s">
        <v>150</v>
      </c>
      <c r="C49" s="158">
        <f t="shared" si="7"/>
        <v>0</v>
      </c>
      <c r="D49" s="158"/>
      <c r="E49" s="158"/>
      <c r="F49" s="158">
        <f t="shared" si="3"/>
        <v>39357.1</v>
      </c>
      <c r="G49" s="158"/>
      <c r="H49" s="158"/>
      <c r="I49" s="278">
        <v>39357.1</v>
      </c>
      <c r="J49" s="158"/>
      <c r="K49" s="158"/>
      <c r="L49" s="155" t="e">
        <f t="shared" si="8"/>
        <v>#DIV/0!</v>
      </c>
      <c r="M49" s="155"/>
      <c r="N49" s="155"/>
      <c r="O49" s="156"/>
      <c r="S49"/>
      <c r="T49"/>
    </row>
    <row r="50" spans="1:20" s="134" customFormat="1" ht="16.5" x14ac:dyDescent="0.25">
      <c r="A50" s="160">
        <v>1006</v>
      </c>
      <c r="B50" s="149" t="s">
        <v>386</v>
      </c>
      <c r="C50" s="158">
        <f t="shared" si="7"/>
        <v>11298.5</v>
      </c>
      <c r="D50" s="158"/>
      <c r="E50" s="159">
        <v>11298.5</v>
      </c>
      <c r="F50" s="159">
        <v>11298.5</v>
      </c>
      <c r="G50" s="159">
        <v>11298.5</v>
      </c>
      <c r="H50" s="159">
        <v>11298.5</v>
      </c>
      <c r="I50" s="278">
        <v>13583</v>
      </c>
      <c r="J50" s="158"/>
      <c r="K50" s="158"/>
      <c r="L50" s="155">
        <f t="shared" si="8"/>
        <v>1</v>
      </c>
      <c r="M50" s="155"/>
      <c r="N50" s="155"/>
      <c r="O50" s="156"/>
      <c r="S50"/>
      <c r="T50"/>
    </row>
    <row r="51" spans="1:20" s="165" customFormat="1" ht="16.5" x14ac:dyDescent="0.25">
      <c r="A51" s="151">
        <v>1100</v>
      </c>
      <c r="B51" s="17" t="s">
        <v>161</v>
      </c>
      <c r="C51" s="153"/>
      <c r="D51" s="153"/>
      <c r="E51" s="154">
        <f>SUM(E52:E52)</f>
        <v>0</v>
      </c>
      <c r="F51" s="154">
        <f>SUM(F52:F52)</f>
        <v>0</v>
      </c>
      <c r="G51" s="154">
        <f>SUM(G52:G52)</f>
        <v>0</v>
      </c>
      <c r="H51" s="154">
        <f>SUM(H52:H52)</f>
        <v>0</v>
      </c>
      <c r="I51" s="277">
        <f>SUM(I52:I53)</f>
        <v>18418.099999999999</v>
      </c>
      <c r="J51" s="153"/>
      <c r="K51" s="153"/>
      <c r="L51" s="167"/>
      <c r="M51" s="167"/>
      <c r="N51" s="167"/>
      <c r="O51" s="164"/>
    </row>
    <row r="52" spans="1:20" s="134" customFormat="1" ht="16.5" x14ac:dyDescent="0.25">
      <c r="A52" s="160">
        <v>1101</v>
      </c>
      <c r="B52" s="24" t="s">
        <v>162</v>
      </c>
      <c r="C52" s="158"/>
      <c r="D52" s="158"/>
      <c r="E52" s="158"/>
      <c r="F52" s="158"/>
      <c r="G52" s="158"/>
      <c r="H52" s="158"/>
      <c r="I52" s="278">
        <v>10851.8</v>
      </c>
      <c r="J52" s="158"/>
      <c r="K52" s="158"/>
      <c r="L52" s="155"/>
      <c r="M52" s="155"/>
      <c r="N52" s="155"/>
      <c r="O52" s="156"/>
      <c r="S52"/>
      <c r="T52"/>
    </row>
    <row r="53" spans="1:20" s="134" customFormat="1" ht="16.5" x14ac:dyDescent="0.25">
      <c r="A53" s="160">
        <v>1105</v>
      </c>
      <c r="B53" s="434" t="s">
        <v>1342</v>
      </c>
      <c r="C53" s="158"/>
      <c r="D53" s="158"/>
      <c r="E53" s="158"/>
      <c r="F53" s="158"/>
      <c r="G53" s="158"/>
      <c r="H53" s="158"/>
      <c r="I53" s="278">
        <v>7566.3</v>
      </c>
      <c r="J53" s="158"/>
      <c r="K53" s="158"/>
      <c r="L53" s="155"/>
      <c r="M53" s="155"/>
      <c r="N53" s="155"/>
      <c r="O53" s="156"/>
      <c r="S53"/>
      <c r="T53"/>
    </row>
    <row r="54" spans="1:20" s="134" customFormat="1" ht="16.5" x14ac:dyDescent="0.25">
      <c r="A54" s="151">
        <v>1400</v>
      </c>
      <c r="B54" s="152" t="s">
        <v>39</v>
      </c>
      <c r="C54" s="153">
        <f>SUM(E54:E54)</f>
        <v>0</v>
      </c>
      <c r="D54" s="153"/>
      <c r="E54" s="153">
        <f t="shared" ref="E54:I54" si="9">SUM(E55:E55)</f>
        <v>0</v>
      </c>
      <c r="F54" s="153">
        <f t="shared" si="9"/>
        <v>0</v>
      </c>
      <c r="G54" s="153">
        <f t="shared" si="9"/>
        <v>0</v>
      </c>
      <c r="H54" s="153">
        <f t="shared" si="9"/>
        <v>0</v>
      </c>
      <c r="I54" s="280">
        <f t="shared" si="9"/>
        <v>69475.3</v>
      </c>
      <c r="J54" s="153"/>
      <c r="K54" s="153">
        <v>62292.5</v>
      </c>
      <c r="L54" s="155" t="e">
        <f>SUM(F54/C54)</f>
        <v>#DIV/0!</v>
      </c>
      <c r="M54" s="155"/>
      <c r="N54" s="155"/>
      <c r="O54" s="156" t="e">
        <f>SUM(K54/E54)</f>
        <v>#DIV/0!</v>
      </c>
      <c r="S54"/>
      <c r="T54"/>
    </row>
    <row r="55" spans="1:20" s="134" customFormat="1" ht="16.5" x14ac:dyDescent="0.25">
      <c r="A55" s="157">
        <v>1401</v>
      </c>
      <c r="B55" s="149" t="s">
        <v>277</v>
      </c>
      <c r="C55" s="158"/>
      <c r="D55" s="158"/>
      <c r="E55" s="158"/>
      <c r="F55" s="158"/>
      <c r="G55" s="158"/>
      <c r="H55" s="158"/>
      <c r="I55" s="278">
        <v>69475.3</v>
      </c>
      <c r="J55" s="158"/>
      <c r="K55" s="158"/>
      <c r="L55" s="155"/>
      <c r="M55" s="155"/>
      <c r="N55" s="155"/>
      <c r="O55" s="156"/>
      <c r="S55"/>
      <c r="T55"/>
    </row>
    <row r="56" spans="1:20" s="134" customFormat="1" ht="17.25" thickBot="1" x14ac:dyDescent="0.3">
      <c r="A56" s="168"/>
      <c r="B56" s="169" t="s">
        <v>387</v>
      </c>
      <c r="C56" s="170" t="e">
        <f>SUM(C54+C45+C40+#REF!+C33+#REF!+C23+C19+#REF!+C14)</f>
        <v>#REF!</v>
      </c>
      <c r="D56" s="170" t="e">
        <f>SUM(D54+D45+D40+#REF!+D33+#REF!+D23+D19+#REF!+D14)</f>
        <v>#REF!</v>
      </c>
      <c r="E56" s="170" t="e">
        <f>SUM(E54+E45+E40+E33+#REF!+E23+E19+E14+E51+E38)</f>
        <v>#REF!</v>
      </c>
      <c r="F56" s="170" t="e">
        <f>SUM(F54+F45+F40+F33+#REF!+F23+F19+F14+F51+F38)</f>
        <v>#REF!</v>
      </c>
      <c r="G56" s="170" t="e">
        <f>SUM(G54+G45+G40+G33+#REF!+G23+G19+G14+G51+G38)</f>
        <v>#REF!</v>
      </c>
      <c r="H56" s="170" t="e">
        <f>SUM(H54+H45+H40+H33+#REF!+H23+H19+H14+H51+H38)</f>
        <v>#REF!</v>
      </c>
      <c r="I56" s="440">
        <f>I51+I45+I40+I38+I33+I23+I19+I14+I29+I54</f>
        <v>1156708.1000000001</v>
      </c>
      <c r="J56" s="170"/>
      <c r="K56" s="170" t="e">
        <f>SUM(K54+K45+K40+#REF!+K33+#REF!+K23+K19+#REF!+K14)</f>
        <v>#REF!</v>
      </c>
      <c r="L56" s="171" t="e">
        <f>SUM(F56/C56)</f>
        <v>#REF!</v>
      </c>
      <c r="M56" s="171"/>
      <c r="N56" s="171"/>
      <c r="O56" s="156" t="e">
        <f>SUM(K56/E56)</f>
        <v>#REF!</v>
      </c>
      <c r="S56"/>
      <c r="T56"/>
    </row>
    <row r="57" spans="1:20" s="134" customFormat="1" ht="15.75" x14ac:dyDescent="0.25">
      <c r="A57" s="172"/>
      <c r="B57" s="136"/>
      <c r="C57" s="136"/>
      <c r="D57" s="136"/>
      <c r="E57" s="136"/>
      <c r="F57" s="136"/>
      <c r="G57" s="136"/>
      <c r="H57" s="136"/>
      <c r="I57" s="136"/>
      <c r="J57" s="136"/>
      <c r="K57" s="136"/>
      <c r="L57" s="136"/>
      <c r="M57" s="136"/>
      <c r="N57" s="136"/>
      <c r="S57"/>
      <c r="T57"/>
    </row>
    <row r="58" spans="1:20" s="134" customFormat="1" hidden="1" x14ac:dyDescent="0.25">
      <c r="A58" s="133"/>
      <c r="C58" s="173" t="e">
        <f>SUM(C56-C54)</f>
        <v>#REF!</v>
      </c>
      <c r="D58" s="173" t="e">
        <f>SUM(D56-D54)</f>
        <v>#REF!</v>
      </c>
      <c r="E58" s="173" t="e">
        <f>SUM(E56-E54)</f>
        <v>#REF!</v>
      </c>
      <c r="F58" s="173" t="e">
        <f>SUM(F56-F54)</f>
        <v>#REF!</v>
      </c>
      <c r="S58"/>
      <c r="T58"/>
    </row>
    <row r="59" spans="1:20" s="134" customFormat="1" x14ac:dyDescent="0.25">
      <c r="A59" s="133"/>
      <c r="S59"/>
      <c r="T59"/>
    </row>
  </sheetData>
  <mergeCells count="15">
    <mergeCell ref="A8:I8"/>
    <mergeCell ref="A9:I9"/>
    <mergeCell ref="P48:R48"/>
    <mergeCell ref="K12:K13"/>
    <mergeCell ref="L12:L13"/>
    <mergeCell ref="N12:N13"/>
    <mergeCell ref="O12:O13"/>
    <mergeCell ref="P17:R17"/>
    <mergeCell ref="A10:N10"/>
    <mergeCell ref="A12:A13"/>
    <mergeCell ref="B12:B13"/>
    <mergeCell ref="D12:D13"/>
    <mergeCell ref="E12:E13"/>
    <mergeCell ref="G12:G13"/>
    <mergeCell ref="I12:I13"/>
  </mergeCells>
  <pageMargins left="0.55118110236220474" right="0.19685039370078741" top="0.39370078740157483" bottom="0.51181102362204722" header="0.39370078740157483"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tabSelected="1" zoomScaleNormal="100" zoomScaleSheetLayoutView="90" workbookViewId="0">
      <selection activeCell="D8" sqref="D8"/>
    </sheetView>
  </sheetViews>
  <sheetFormatPr defaultRowHeight="15" x14ac:dyDescent="0.25"/>
  <cols>
    <col min="1" max="1" width="11.85546875" customWidth="1"/>
    <col min="2" max="2" width="16.42578125" customWidth="1"/>
    <col min="3" max="3" width="39.28515625" customWidth="1"/>
    <col min="4" max="4" width="21.42578125" customWidth="1"/>
    <col min="5" max="5" width="27.7109375" customWidth="1"/>
  </cols>
  <sheetData>
    <row r="2" spans="1:5" x14ac:dyDescent="0.25">
      <c r="D2" s="489" t="s">
        <v>538</v>
      </c>
      <c r="E2" s="489"/>
    </row>
    <row r="3" spans="1:5" ht="68.25" customHeight="1" x14ac:dyDescent="0.25">
      <c r="A3" s="213"/>
      <c r="B3" s="213"/>
      <c r="C3" s="213"/>
      <c r="D3" s="490" t="s">
        <v>539</v>
      </c>
      <c r="E3" s="490"/>
    </row>
    <row r="4" spans="1:5" ht="18.75" customHeight="1" x14ac:dyDescent="0.25">
      <c r="A4" s="213"/>
      <c r="B4" s="213"/>
      <c r="C4" s="213"/>
      <c r="D4" s="490" t="s">
        <v>1416</v>
      </c>
      <c r="E4" s="490"/>
    </row>
    <row r="5" spans="1:5" ht="36" customHeight="1" x14ac:dyDescent="0.25">
      <c r="A5" s="491" t="s">
        <v>1412</v>
      </c>
      <c r="B5" s="491"/>
      <c r="C5" s="491"/>
      <c r="D5" s="491"/>
      <c r="E5" s="282"/>
    </row>
    <row r="6" spans="1:5" x14ac:dyDescent="0.25">
      <c r="A6" s="282"/>
      <c r="B6" s="282"/>
      <c r="C6" s="282"/>
      <c r="D6" s="282"/>
      <c r="E6" s="282"/>
    </row>
    <row r="7" spans="1:5" ht="31.5" x14ac:dyDescent="0.25">
      <c r="A7" s="183" t="s">
        <v>416</v>
      </c>
      <c r="B7" s="183" t="s">
        <v>417</v>
      </c>
      <c r="C7" s="183" t="s">
        <v>418</v>
      </c>
      <c r="D7" s="183" t="s">
        <v>1414</v>
      </c>
      <c r="E7" s="183" t="s">
        <v>419</v>
      </c>
    </row>
    <row r="8" spans="1:5" ht="58.15" customHeight="1" x14ac:dyDescent="0.25">
      <c r="A8" s="286" t="s">
        <v>420</v>
      </c>
      <c r="B8" s="286" t="s">
        <v>421</v>
      </c>
      <c r="C8" s="286" t="s">
        <v>422</v>
      </c>
      <c r="D8" s="287">
        <v>1500</v>
      </c>
      <c r="E8" s="286"/>
    </row>
    <row r="9" spans="1:5" ht="31.5" x14ac:dyDescent="0.25">
      <c r="A9" s="288">
        <v>41325</v>
      </c>
      <c r="B9" s="289">
        <v>425</v>
      </c>
      <c r="C9" s="290" t="s">
        <v>423</v>
      </c>
      <c r="D9" s="291">
        <v>10</v>
      </c>
      <c r="E9" s="289" t="s">
        <v>424</v>
      </c>
    </row>
    <row r="10" spans="1:5" ht="31.5" x14ac:dyDescent="0.25">
      <c r="A10" s="288">
        <v>41381</v>
      </c>
      <c r="B10" s="289">
        <v>1084</v>
      </c>
      <c r="C10" s="290" t="s">
        <v>426</v>
      </c>
      <c r="D10" s="291">
        <v>200</v>
      </c>
      <c r="E10" s="289" t="s">
        <v>427</v>
      </c>
    </row>
    <row r="11" spans="1:5" ht="47.25" x14ac:dyDescent="0.25">
      <c r="A11" s="288">
        <v>41451</v>
      </c>
      <c r="B11" s="289">
        <v>1770</v>
      </c>
      <c r="C11" s="290" t="s">
        <v>425</v>
      </c>
      <c r="D11" s="291">
        <v>5</v>
      </c>
      <c r="E11" s="290" t="s">
        <v>528</v>
      </c>
    </row>
    <row r="12" spans="1:5" ht="47.25" x14ac:dyDescent="0.25">
      <c r="A12" s="288">
        <v>41465</v>
      </c>
      <c r="B12" s="289">
        <v>1963</v>
      </c>
      <c r="C12" s="292" t="s">
        <v>529</v>
      </c>
      <c r="D12" s="291">
        <v>5</v>
      </c>
      <c r="E12" s="290" t="s">
        <v>540</v>
      </c>
    </row>
    <row r="13" spans="1:5" ht="47.25" x14ac:dyDescent="0.25">
      <c r="A13" s="288">
        <v>41500</v>
      </c>
      <c r="B13" s="289">
        <v>2356</v>
      </c>
      <c r="C13" s="290" t="s">
        <v>527</v>
      </c>
      <c r="D13" s="291">
        <v>75</v>
      </c>
      <c r="E13" s="183" t="s">
        <v>541</v>
      </c>
    </row>
    <row r="14" spans="1:5" ht="47.25" x14ac:dyDescent="0.25">
      <c r="A14" s="288">
        <v>41596</v>
      </c>
      <c r="B14" s="289">
        <v>3597</v>
      </c>
      <c r="C14" s="290" t="s">
        <v>1372</v>
      </c>
      <c r="D14" s="291">
        <v>307.26</v>
      </c>
      <c r="E14" s="441" t="s">
        <v>1370</v>
      </c>
    </row>
    <row r="15" spans="1:5" ht="47.25" x14ac:dyDescent="0.25">
      <c r="A15" s="288">
        <v>41596</v>
      </c>
      <c r="B15" s="289">
        <v>3597</v>
      </c>
      <c r="C15" s="290" t="s">
        <v>1372</v>
      </c>
      <c r="D15" s="291">
        <v>652.28499999999997</v>
      </c>
      <c r="E15" s="441" t="s">
        <v>1371</v>
      </c>
    </row>
    <row r="16" spans="1:5" ht="47.25" x14ac:dyDescent="0.25">
      <c r="A16" s="288">
        <v>41596</v>
      </c>
      <c r="B16" s="289">
        <v>3597</v>
      </c>
      <c r="C16" s="290" t="s">
        <v>1403</v>
      </c>
      <c r="D16" s="291">
        <v>99.974999999999994</v>
      </c>
      <c r="E16" s="183" t="s">
        <v>1369</v>
      </c>
    </row>
    <row r="17" spans="1:5" ht="47.25" x14ac:dyDescent="0.25">
      <c r="A17" s="288">
        <v>41596</v>
      </c>
      <c r="B17" s="289">
        <v>3597</v>
      </c>
      <c r="C17" s="290" t="s">
        <v>1367</v>
      </c>
      <c r="D17" s="291">
        <v>145.47999999999999</v>
      </c>
      <c r="E17" s="183" t="s">
        <v>1368</v>
      </c>
    </row>
    <row r="18" spans="1:5" ht="15.75" x14ac:dyDescent="0.25">
      <c r="A18" s="301" t="s">
        <v>1413</v>
      </c>
      <c r="B18" s="293"/>
      <c r="C18" s="294"/>
      <c r="D18" s="302">
        <f>SUM(D9:D17)</f>
        <v>1500</v>
      </c>
      <c r="E18" s="289"/>
    </row>
    <row r="19" spans="1:5" s="300" customFormat="1" ht="24.75" customHeight="1" x14ac:dyDescent="0.25">
      <c r="A19" s="295"/>
      <c r="B19" s="296"/>
      <c r="C19" s="297"/>
      <c r="D19" s="298"/>
      <c r="E19" s="299"/>
    </row>
    <row r="20" spans="1:5" x14ac:dyDescent="0.25">
      <c r="A20" s="282"/>
      <c r="B20" s="282"/>
      <c r="C20" s="282"/>
      <c r="D20" s="282"/>
      <c r="E20" s="284"/>
    </row>
    <row r="21" spans="1:5" x14ac:dyDescent="0.25">
      <c r="A21" s="283"/>
      <c r="B21" s="283"/>
      <c r="C21" s="283"/>
      <c r="D21" s="283"/>
      <c r="E21" s="283"/>
    </row>
    <row r="22" spans="1:5" x14ac:dyDescent="0.25">
      <c r="A22" s="283"/>
      <c r="B22" s="283"/>
      <c r="C22" s="283"/>
      <c r="D22" s="283"/>
      <c r="E22" s="283"/>
    </row>
    <row r="23" spans="1:5" x14ac:dyDescent="0.25">
      <c r="A23" s="283"/>
      <c r="B23" s="283"/>
      <c r="C23" s="283"/>
      <c r="D23" s="283"/>
      <c r="E23" s="283"/>
    </row>
    <row r="24" spans="1:5" x14ac:dyDescent="0.25">
      <c r="A24" s="283"/>
      <c r="B24" s="283"/>
      <c r="C24" s="283"/>
      <c r="D24" s="283"/>
      <c r="E24" s="283"/>
    </row>
  </sheetData>
  <mergeCells count="4">
    <mergeCell ref="D2:E2"/>
    <mergeCell ref="D4:E4"/>
    <mergeCell ref="A5:D5"/>
    <mergeCell ref="D3:E3"/>
  </mergeCell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7"/>
  <sheetViews>
    <sheetView workbookViewId="0">
      <selection activeCell="E12" sqref="E12"/>
    </sheetView>
  </sheetViews>
  <sheetFormatPr defaultRowHeight="12.75" x14ac:dyDescent="0.2"/>
  <cols>
    <col min="1" max="1" width="52.28515625" style="386" customWidth="1"/>
    <col min="2" max="2" width="24.28515625" style="386" customWidth="1"/>
    <col min="3" max="3" width="18" style="386" customWidth="1"/>
    <col min="4" max="4" width="12" style="386" customWidth="1"/>
    <col min="5" max="5" width="10.140625" style="386" customWidth="1"/>
    <col min="6" max="256" width="9.140625" style="380"/>
    <col min="257" max="257" width="52.28515625" style="380" customWidth="1"/>
    <col min="258" max="258" width="24.28515625" style="380" customWidth="1"/>
    <col min="259" max="259" width="18" style="380" customWidth="1"/>
    <col min="260" max="260" width="12" style="380" customWidth="1"/>
    <col min="261" max="261" width="10.140625" style="380" customWidth="1"/>
    <col min="262" max="512" width="9.140625" style="380"/>
    <col min="513" max="513" width="52.28515625" style="380" customWidth="1"/>
    <col min="514" max="514" width="24.28515625" style="380" customWidth="1"/>
    <col min="515" max="515" width="18" style="380" customWidth="1"/>
    <col min="516" max="516" width="12" style="380" customWidth="1"/>
    <col min="517" max="517" width="10.140625" style="380" customWidth="1"/>
    <col min="518" max="768" width="9.140625" style="380"/>
    <col min="769" max="769" width="52.28515625" style="380" customWidth="1"/>
    <col min="770" max="770" width="24.28515625" style="380" customWidth="1"/>
    <col min="771" max="771" width="18" style="380" customWidth="1"/>
    <col min="772" max="772" width="12" style="380" customWidth="1"/>
    <col min="773" max="773" width="10.140625" style="380" customWidth="1"/>
    <col min="774" max="1024" width="9.140625" style="380"/>
    <col min="1025" max="1025" width="52.28515625" style="380" customWidth="1"/>
    <col min="1026" max="1026" width="24.28515625" style="380" customWidth="1"/>
    <col min="1027" max="1027" width="18" style="380" customWidth="1"/>
    <col min="1028" max="1028" width="12" style="380" customWidth="1"/>
    <col min="1029" max="1029" width="10.140625" style="380" customWidth="1"/>
    <col min="1030" max="1280" width="9.140625" style="380"/>
    <col min="1281" max="1281" width="52.28515625" style="380" customWidth="1"/>
    <col min="1282" max="1282" width="24.28515625" style="380" customWidth="1"/>
    <col min="1283" max="1283" width="18" style="380" customWidth="1"/>
    <col min="1284" max="1284" width="12" style="380" customWidth="1"/>
    <col min="1285" max="1285" width="10.140625" style="380" customWidth="1"/>
    <col min="1286" max="1536" width="9.140625" style="380"/>
    <col min="1537" max="1537" width="52.28515625" style="380" customWidth="1"/>
    <col min="1538" max="1538" width="24.28515625" style="380" customWidth="1"/>
    <col min="1539" max="1539" width="18" style="380" customWidth="1"/>
    <col min="1540" max="1540" width="12" style="380" customWidth="1"/>
    <col min="1541" max="1541" width="10.140625" style="380" customWidth="1"/>
    <col min="1542" max="1792" width="9.140625" style="380"/>
    <col min="1793" max="1793" width="52.28515625" style="380" customWidth="1"/>
    <col min="1794" max="1794" width="24.28515625" style="380" customWidth="1"/>
    <col min="1795" max="1795" width="18" style="380" customWidth="1"/>
    <col min="1796" max="1796" width="12" style="380" customWidth="1"/>
    <col min="1797" max="1797" width="10.140625" style="380" customWidth="1"/>
    <col min="1798" max="2048" width="9.140625" style="380"/>
    <col min="2049" max="2049" width="52.28515625" style="380" customWidth="1"/>
    <col min="2050" max="2050" width="24.28515625" style="380" customWidth="1"/>
    <col min="2051" max="2051" width="18" style="380" customWidth="1"/>
    <col min="2052" max="2052" width="12" style="380" customWidth="1"/>
    <col min="2053" max="2053" width="10.140625" style="380" customWidth="1"/>
    <col min="2054" max="2304" width="9.140625" style="380"/>
    <col min="2305" max="2305" width="52.28515625" style="380" customWidth="1"/>
    <col min="2306" max="2306" width="24.28515625" style="380" customWidth="1"/>
    <col min="2307" max="2307" width="18" style="380" customWidth="1"/>
    <col min="2308" max="2308" width="12" style="380" customWidth="1"/>
    <col min="2309" max="2309" width="10.140625" style="380" customWidth="1"/>
    <col min="2310" max="2560" width="9.140625" style="380"/>
    <col min="2561" max="2561" width="52.28515625" style="380" customWidth="1"/>
    <col min="2562" max="2562" width="24.28515625" style="380" customWidth="1"/>
    <col min="2563" max="2563" width="18" style="380" customWidth="1"/>
    <col min="2564" max="2564" width="12" style="380" customWidth="1"/>
    <col min="2565" max="2565" width="10.140625" style="380" customWidth="1"/>
    <col min="2566" max="2816" width="9.140625" style="380"/>
    <col min="2817" max="2817" width="52.28515625" style="380" customWidth="1"/>
    <col min="2818" max="2818" width="24.28515625" style="380" customWidth="1"/>
    <col min="2819" max="2819" width="18" style="380" customWidth="1"/>
    <col min="2820" max="2820" width="12" style="380" customWidth="1"/>
    <col min="2821" max="2821" width="10.140625" style="380" customWidth="1"/>
    <col min="2822" max="3072" width="9.140625" style="380"/>
    <col min="3073" max="3073" width="52.28515625" style="380" customWidth="1"/>
    <col min="3074" max="3074" width="24.28515625" style="380" customWidth="1"/>
    <col min="3075" max="3075" width="18" style="380" customWidth="1"/>
    <col min="3076" max="3076" width="12" style="380" customWidth="1"/>
    <col min="3077" max="3077" width="10.140625" style="380" customWidth="1"/>
    <col min="3078" max="3328" width="9.140625" style="380"/>
    <col min="3329" max="3329" width="52.28515625" style="380" customWidth="1"/>
    <col min="3330" max="3330" width="24.28515625" style="380" customWidth="1"/>
    <col min="3331" max="3331" width="18" style="380" customWidth="1"/>
    <col min="3332" max="3332" width="12" style="380" customWidth="1"/>
    <col min="3333" max="3333" width="10.140625" style="380" customWidth="1"/>
    <col min="3334" max="3584" width="9.140625" style="380"/>
    <col min="3585" max="3585" width="52.28515625" style="380" customWidth="1"/>
    <col min="3586" max="3586" width="24.28515625" style="380" customWidth="1"/>
    <col min="3587" max="3587" width="18" style="380" customWidth="1"/>
    <col min="3588" max="3588" width="12" style="380" customWidth="1"/>
    <col min="3589" max="3589" width="10.140625" style="380" customWidth="1"/>
    <col min="3590" max="3840" width="9.140625" style="380"/>
    <col min="3841" max="3841" width="52.28515625" style="380" customWidth="1"/>
    <col min="3842" max="3842" width="24.28515625" style="380" customWidth="1"/>
    <col min="3843" max="3843" width="18" style="380" customWidth="1"/>
    <col min="3844" max="3844" width="12" style="380" customWidth="1"/>
    <col min="3845" max="3845" width="10.140625" style="380" customWidth="1"/>
    <col min="3846" max="4096" width="9.140625" style="380"/>
    <col min="4097" max="4097" width="52.28515625" style="380" customWidth="1"/>
    <col min="4098" max="4098" width="24.28515625" style="380" customWidth="1"/>
    <col min="4099" max="4099" width="18" style="380" customWidth="1"/>
    <col min="4100" max="4100" width="12" style="380" customWidth="1"/>
    <col min="4101" max="4101" width="10.140625" style="380" customWidth="1"/>
    <col min="4102" max="4352" width="9.140625" style="380"/>
    <col min="4353" max="4353" width="52.28515625" style="380" customWidth="1"/>
    <col min="4354" max="4354" width="24.28515625" style="380" customWidth="1"/>
    <col min="4355" max="4355" width="18" style="380" customWidth="1"/>
    <col min="4356" max="4356" width="12" style="380" customWidth="1"/>
    <col min="4357" max="4357" width="10.140625" style="380" customWidth="1"/>
    <col min="4358" max="4608" width="9.140625" style="380"/>
    <col min="4609" max="4609" width="52.28515625" style="380" customWidth="1"/>
    <col min="4610" max="4610" width="24.28515625" style="380" customWidth="1"/>
    <col min="4611" max="4611" width="18" style="380" customWidth="1"/>
    <col min="4612" max="4612" width="12" style="380" customWidth="1"/>
    <col min="4613" max="4613" width="10.140625" style="380" customWidth="1"/>
    <col min="4614" max="4864" width="9.140625" style="380"/>
    <col min="4865" max="4865" width="52.28515625" style="380" customWidth="1"/>
    <col min="4866" max="4866" width="24.28515625" style="380" customWidth="1"/>
    <col min="4867" max="4867" width="18" style="380" customWidth="1"/>
    <col min="4868" max="4868" width="12" style="380" customWidth="1"/>
    <col min="4869" max="4869" width="10.140625" style="380" customWidth="1"/>
    <col min="4870" max="5120" width="9.140625" style="380"/>
    <col min="5121" max="5121" width="52.28515625" style="380" customWidth="1"/>
    <col min="5122" max="5122" width="24.28515625" style="380" customWidth="1"/>
    <col min="5123" max="5123" width="18" style="380" customWidth="1"/>
    <col min="5124" max="5124" width="12" style="380" customWidth="1"/>
    <col min="5125" max="5125" width="10.140625" style="380" customWidth="1"/>
    <col min="5126" max="5376" width="9.140625" style="380"/>
    <col min="5377" max="5377" width="52.28515625" style="380" customWidth="1"/>
    <col min="5378" max="5378" width="24.28515625" style="380" customWidth="1"/>
    <col min="5379" max="5379" width="18" style="380" customWidth="1"/>
    <col min="5380" max="5380" width="12" style="380" customWidth="1"/>
    <col min="5381" max="5381" width="10.140625" style="380" customWidth="1"/>
    <col min="5382" max="5632" width="9.140625" style="380"/>
    <col min="5633" max="5633" width="52.28515625" style="380" customWidth="1"/>
    <col min="5634" max="5634" width="24.28515625" style="380" customWidth="1"/>
    <col min="5635" max="5635" width="18" style="380" customWidth="1"/>
    <col min="5636" max="5636" width="12" style="380" customWidth="1"/>
    <col min="5637" max="5637" width="10.140625" style="380" customWidth="1"/>
    <col min="5638" max="5888" width="9.140625" style="380"/>
    <col min="5889" max="5889" width="52.28515625" style="380" customWidth="1"/>
    <col min="5890" max="5890" width="24.28515625" style="380" customWidth="1"/>
    <col min="5891" max="5891" width="18" style="380" customWidth="1"/>
    <col min="5892" max="5892" width="12" style="380" customWidth="1"/>
    <col min="5893" max="5893" width="10.140625" style="380" customWidth="1"/>
    <col min="5894" max="6144" width="9.140625" style="380"/>
    <col min="6145" max="6145" width="52.28515625" style="380" customWidth="1"/>
    <col min="6146" max="6146" width="24.28515625" style="380" customWidth="1"/>
    <col min="6147" max="6147" width="18" style="380" customWidth="1"/>
    <col min="6148" max="6148" width="12" style="380" customWidth="1"/>
    <col min="6149" max="6149" width="10.140625" style="380" customWidth="1"/>
    <col min="6150" max="6400" width="9.140625" style="380"/>
    <col min="6401" max="6401" width="52.28515625" style="380" customWidth="1"/>
    <col min="6402" max="6402" width="24.28515625" style="380" customWidth="1"/>
    <col min="6403" max="6403" width="18" style="380" customWidth="1"/>
    <col min="6404" max="6404" width="12" style="380" customWidth="1"/>
    <col min="6405" max="6405" width="10.140625" style="380" customWidth="1"/>
    <col min="6406" max="6656" width="9.140625" style="380"/>
    <col min="6657" max="6657" width="52.28515625" style="380" customWidth="1"/>
    <col min="6658" max="6658" width="24.28515625" style="380" customWidth="1"/>
    <col min="6659" max="6659" width="18" style="380" customWidth="1"/>
    <col min="6660" max="6660" width="12" style="380" customWidth="1"/>
    <col min="6661" max="6661" width="10.140625" style="380" customWidth="1"/>
    <col min="6662" max="6912" width="9.140625" style="380"/>
    <col min="6913" max="6913" width="52.28515625" style="380" customWidth="1"/>
    <col min="6914" max="6914" width="24.28515625" style="380" customWidth="1"/>
    <col min="6915" max="6915" width="18" style="380" customWidth="1"/>
    <col min="6916" max="6916" width="12" style="380" customWidth="1"/>
    <col min="6917" max="6917" width="10.140625" style="380" customWidth="1"/>
    <col min="6918" max="7168" width="9.140625" style="380"/>
    <col min="7169" max="7169" width="52.28515625" style="380" customWidth="1"/>
    <col min="7170" max="7170" width="24.28515625" style="380" customWidth="1"/>
    <col min="7171" max="7171" width="18" style="380" customWidth="1"/>
    <col min="7172" max="7172" width="12" style="380" customWidth="1"/>
    <col min="7173" max="7173" width="10.140625" style="380" customWidth="1"/>
    <col min="7174" max="7424" width="9.140625" style="380"/>
    <col min="7425" max="7425" width="52.28515625" style="380" customWidth="1"/>
    <col min="7426" max="7426" width="24.28515625" style="380" customWidth="1"/>
    <col min="7427" max="7427" width="18" style="380" customWidth="1"/>
    <col min="7428" max="7428" width="12" style="380" customWidth="1"/>
    <col min="7429" max="7429" width="10.140625" style="380" customWidth="1"/>
    <col min="7430" max="7680" width="9.140625" style="380"/>
    <col min="7681" max="7681" width="52.28515625" style="380" customWidth="1"/>
    <col min="7682" max="7682" width="24.28515625" style="380" customWidth="1"/>
    <col min="7683" max="7683" width="18" style="380" customWidth="1"/>
    <col min="7684" max="7684" width="12" style="380" customWidth="1"/>
    <col min="7685" max="7685" width="10.140625" style="380" customWidth="1"/>
    <col min="7686" max="7936" width="9.140625" style="380"/>
    <col min="7937" max="7937" width="52.28515625" style="380" customWidth="1"/>
    <col min="7938" max="7938" width="24.28515625" style="380" customWidth="1"/>
    <col min="7939" max="7939" width="18" style="380" customWidth="1"/>
    <col min="7940" max="7940" width="12" style="380" customWidth="1"/>
    <col min="7941" max="7941" width="10.140625" style="380" customWidth="1"/>
    <col min="7942" max="8192" width="9.140625" style="380"/>
    <col min="8193" max="8193" width="52.28515625" style="380" customWidth="1"/>
    <col min="8194" max="8194" width="24.28515625" style="380" customWidth="1"/>
    <col min="8195" max="8195" width="18" style="380" customWidth="1"/>
    <col min="8196" max="8196" width="12" style="380" customWidth="1"/>
    <col min="8197" max="8197" width="10.140625" style="380" customWidth="1"/>
    <col min="8198" max="8448" width="9.140625" style="380"/>
    <col min="8449" max="8449" width="52.28515625" style="380" customWidth="1"/>
    <col min="8450" max="8450" width="24.28515625" style="380" customWidth="1"/>
    <col min="8451" max="8451" width="18" style="380" customWidth="1"/>
    <col min="8452" max="8452" width="12" style="380" customWidth="1"/>
    <col min="8453" max="8453" width="10.140625" style="380" customWidth="1"/>
    <col min="8454" max="8704" width="9.140625" style="380"/>
    <col min="8705" max="8705" width="52.28515625" style="380" customWidth="1"/>
    <col min="8706" max="8706" width="24.28515625" style="380" customWidth="1"/>
    <col min="8707" max="8707" width="18" style="380" customWidth="1"/>
    <col min="8708" max="8708" width="12" style="380" customWidth="1"/>
    <col min="8709" max="8709" width="10.140625" style="380" customWidth="1"/>
    <col min="8710" max="8960" width="9.140625" style="380"/>
    <col min="8961" max="8961" width="52.28515625" style="380" customWidth="1"/>
    <col min="8962" max="8962" width="24.28515625" style="380" customWidth="1"/>
    <col min="8963" max="8963" width="18" style="380" customWidth="1"/>
    <col min="8964" max="8964" width="12" style="380" customWidth="1"/>
    <col min="8965" max="8965" width="10.140625" style="380" customWidth="1"/>
    <col min="8966" max="9216" width="9.140625" style="380"/>
    <col min="9217" max="9217" width="52.28515625" style="380" customWidth="1"/>
    <col min="9218" max="9218" width="24.28515625" style="380" customWidth="1"/>
    <col min="9219" max="9219" width="18" style="380" customWidth="1"/>
    <col min="9220" max="9220" width="12" style="380" customWidth="1"/>
    <col min="9221" max="9221" width="10.140625" style="380" customWidth="1"/>
    <col min="9222" max="9472" width="9.140625" style="380"/>
    <col min="9473" max="9473" width="52.28515625" style="380" customWidth="1"/>
    <col min="9474" max="9474" width="24.28515625" style="380" customWidth="1"/>
    <col min="9475" max="9475" width="18" style="380" customWidth="1"/>
    <col min="9476" max="9476" width="12" style="380" customWidth="1"/>
    <col min="9477" max="9477" width="10.140625" style="380" customWidth="1"/>
    <col min="9478" max="9728" width="9.140625" style="380"/>
    <col min="9729" max="9729" width="52.28515625" style="380" customWidth="1"/>
    <col min="9730" max="9730" width="24.28515625" style="380" customWidth="1"/>
    <col min="9731" max="9731" width="18" style="380" customWidth="1"/>
    <col min="9732" max="9732" width="12" style="380" customWidth="1"/>
    <col min="9733" max="9733" width="10.140625" style="380" customWidth="1"/>
    <col min="9734" max="9984" width="9.140625" style="380"/>
    <col min="9985" max="9985" width="52.28515625" style="380" customWidth="1"/>
    <col min="9986" max="9986" width="24.28515625" style="380" customWidth="1"/>
    <col min="9987" max="9987" width="18" style="380" customWidth="1"/>
    <col min="9988" max="9988" width="12" style="380" customWidth="1"/>
    <col min="9989" max="9989" width="10.140625" style="380" customWidth="1"/>
    <col min="9990" max="10240" width="9.140625" style="380"/>
    <col min="10241" max="10241" width="52.28515625" style="380" customWidth="1"/>
    <col min="10242" max="10242" width="24.28515625" style="380" customWidth="1"/>
    <col min="10243" max="10243" width="18" style="380" customWidth="1"/>
    <col min="10244" max="10244" width="12" style="380" customWidth="1"/>
    <col min="10245" max="10245" width="10.140625" style="380" customWidth="1"/>
    <col min="10246" max="10496" width="9.140625" style="380"/>
    <col min="10497" max="10497" width="52.28515625" style="380" customWidth="1"/>
    <col min="10498" max="10498" width="24.28515625" style="380" customWidth="1"/>
    <col min="10499" max="10499" width="18" style="380" customWidth="1"/>
    <col min="10500" max="10500" width="12" style="380" customWidth="1"/>
    <col min="10501" max="10501" width="10.140625" style="380" customWidth="1"/>
    <col min="10502" max="10752" width="9.140625" style="380"/>
    <col min="10753" max="10753" width="52.28515625" style="380" customWidth="1"/>
    <col min="10754" max="10754" width="24.28515625" style="380" customWidth="1"/>
    <col min="10755" max="10755" width="18" style="380" customWidth="1"/>
    <col min="10756" max="10756" width="12" style="380" customWidth="1"/>
    <col min="10757" max="10757" width="10.140625" style="380" customWidth="1"/>
    <col min="10758" max="11008" width="9.140625" style="380"/>
    <col min="11009" max="11009" width="52.28515625" style="380" customWidth="1"/>
    <col min="11010" max="11010" width="24.28515625" style="380" customWidth="1"/>
    <col min="11011" max="11011" width="18" style="380" customWidth="1"/>
    <col min="11012" max="11012" width="12" style="380" customWidth="1"/>
    <col min="11013" max="11013" width="10.140625" style="380" customWidth="1"/>
    <col min="11014" max="11264" width="9.140625" style="380"/>
    <col min="11265" max="11265" width="52.28515625" style="380" customWidth="1"/>
    <col min="11266" max="11266" width="24.28515625" style="380" customWidth="1"/>
    <col min="11267" max="11267" width="18" style="380" customWidth="1"/>
    <col min="11268" max="11268" width="12" style="380" customWidth="1"/>
    <col min="11269" max="11269" width="10.140625" style="380" customWidth="1"/>
    <col min="11270" max="11520" width="9.140625" style="380"/>
    <col min="11521" max="11521" width="52.28515625" style="380" customWidth="1"/>
    <col min="11522" max="11522" width="24.28515625" style="380" customWidth="1"/>
    <col min="11523" max="11523" width="18" style="380" customWidth="1"/>
    <col min="11524" max="11524" width="12" style="380" customWidth="1"/>
    <col min="11525" max="11525" width="10.140625" style="380" customWidth="1"/>
    <col min="11526" max="11776" width="9.140625" style="380"/>
    <col min="11777" max="11777" width="52.28515625" style="380" customWidth="1"/>
    <col min="11778" max="11778" width="24.28515625" style="380" customWidth="1"/>
    <col min="11779" max="11779" width="18" style="380" customWidth="1"/>
    <col min="11780" max="11780" width="12" style="380" customWidth="1"/>
    <col min="11781" max="11781" width="10.140625" style="380" customWidth="1"/>
    <col min="11782" max="12032" width="9.140625" style="380"/>
    <col min="12033" max="12033" width="52.28515625" style="380" customWidth="1"/>
    <col min="12034" max="12034" width="24.28515625" style="380" customWidth="1"/>
    <col min="12035" max="12035" width="18" style="380" customWidth="1"/>
    <col min="12036" max="12036" width="12" style="380" customWidth="1"/>
    <col min="12037" max="12037" width="10.140625" style="380" customWidth="1"/>
    <col min="12038" max="12288" width="9.140625" style="380"/>
    <col min="12289" max="12289" width="52.28515625" style="380" customWidth="1"/>
    <col min="12290" max="12290" width="24.28515625" style="380" customWidth="1"/>
    <col min="12291" max="12291" width="18" style="380" customWidth="1"/>
    <col min="12292" max="12292" width="12" style="380" customWidth="1"/>
    <col min="12293" max="12293" width="10.140625" style="380" customWidth="1"/>
    <col min="12294" max="12544" width="9.140625" style="380"/>
    <col min="12545" max="12545" width="52.28515625" style="380" customWidth="1"/>
    <col min="12546" max="12546" width="24.28515625" style="380" customWidth="1"/>
    <col min="12547" max="12547" width="18" style="380" customWidth="1"/>
    <col min="12548" max="12548" width="12" style="380" customWidth="1"/>
    <col min="12549" max="12549" width="10.140625" style="380" customWidth="1"/>
    <col min="12550" max="12800" width="9.140625" style="380"/>
    <col min="12801" max="12801" width="52.28515625" style="380" customWidth="1"/>
    <col min="12802" max="12802" width="24.28515625" style="380" customWidth="1"/>
    <col min="12803" max="12803" width="18" style="380" customWidth="1"/>
    <col min="12804" max="12804" width="12" style="380" customWidth="1"/>
    <col min="12805" max="12805" width="10.140625" style="380" customWidth="1"/>
    <col min="12806" max="13056" width="9.140625" style="380"/>
    <col min="13057" max="13057" width="52.28515625" style="380" customWidth="1"/>
    <col min="13058" max="13058" width="24.28515625" style="380" customWidth="1"/>
    <col min="13059" max="13059" width="18" style="380" customWidth="1"/>
    <col min="13060" max="13060" width="12" style="380" customWidth="1"/>
    <col min="13061" max="13061" width="10.140625" style="380" customWidth="1"/>
    <col min="13062" max="13312" width="9.140625" style="380"/>
    <col min="13313" max="13313" width="52.28515625" style="380" customWidth="1"/>
    <col min="13314" max="13314" width="24.28515625" style="380" customWidth="1"/>
    <col min="13315" max="13315" width="18" style="380" customWidth="1"/>
    <col min="13316" max="13316" width="12" style="380" customWidth="1"/>
    <col min="13317" max="13317" width="10.140625" style="380" customWidth="1"/>
    <col min="13318" max="13568" width="9.140625" style="380"/>
    <col min="13569" max="13569" width="52.28515625" style="380" customWidth="1"/>
    <col min="13570" max="13570" width="24.28515625" style="380" customWidth="1"/>
    <col min="13571" max="13571" width="18" style="380" customWidth="1"/>
    <col min="13572" max="13572" width="12" style="380" customWidth="1"/>
    <col min="13573" max="13573" width="10.140625" style="380" customWidth="1"/>
    <col min="13574" max="13824" width="9.140625" style="380"/>
    <col min="13825" max="13825" width="52.28515625" style="380" customWidth="1"/>
    <col min="13826" max="13826" width="24.28515625" style="380" customWidth="1"/>
    <col min="13827" max="13827" width="18" style="380" customWidth="1"/>
    <col min="13828" max="13828" width="12" style="380" customWidth="1"/>
    <col min="13829" max="13829" width="10.140625" style="380" customWidth="1"/>
    <col min="13830" max="14080" width="9.140625" style="380"/>
    <col min="14081" max="14081" width="52.28515625" style="380" customWidth="1"/>
    <col min="14082" max="14082" width="24.28515625" style="380" customWidth="1"/>
    <col min="14083" max="14083" width="18" style="380" customWidth="1"/>
    <col min="14084" max="14084" width="12" style="380" customWidth="1"/>
    <col min="14085" max="14085" width="10.140625" style="380" customWidth="1"/>
    <col min="14086" max="14336" width="9.140625" style="380"/>
    <col min="14337" max="14337" width="52.28515625" style="380" customWidth="1"/>
    <col min="14338" max="14338" width="24.28515625" style="380" customWidth="1"/>
    <col min="14339" max="14339" width="18" style="380" customWidth="1"/>
    <col min="14340" max="14340" width="12" style="380" customWidth="1"/>
    <col min="14341" max="14341" width="10.140625" style="380" customWidth="1"/>
    <col min="14342" max="14592" width="9.140625" style="380"/>
    <col min="14593" max="14593" width="52.28515625" style="380" customWidth="1"/>
    <col min="14594" max="14594" width="24.28515625" style="380" customWidth="1"/>
    <col min="14595" max="14595" width="18" style="380" customWidth="1"/>
    <col min="14596" max="14596" width="12" style="380" customWidth="1"/>
    <col min="14597" max="14597" width="10.140625" style="380" customWidth="1"/>
    <col min="14598" max="14848" width="9.140625" style="380"/>
    <col min="14849" max="14849" width="52.28515625" style="380" customWidth="1"/>
    <col min="14850" max="14850" width="24.28515625" style="380" customWidth="1"/>
    <col min="14851" max="14851" width="18" style="380" customWidth="1"/>
    <col min="14852" max="14852" width="12" style="380" customWidth="1"/>
    <col min="14853" max="14853" width="10.140625" style="380" customWidth="1"/>
    <col min="14854" max="15104" width="9.140625" style="380"/>
    <col min="15105" max="15105" width="52.28515625" style="380" customWidth="1"/>
    <col min="15106" max="15106" width="24.28515625" style="380" customWidth="1"/>
    <col min="15107" max="15107" width="18" style="380" customWidth="1"/>
    <col min="15108" max="15108" width="12" style="380" customWidth="1"/>
    <col min="15109" max="15109" width="10.140625" style="380" customWidth="1"/>
    <col min="15110" max="15360" width="9.140625" style="380"/>
    <col min="15361" max="15361" width="52.28515625" style="380" customWidth="1"/>
    <col min="15362" max="15362" width="24.28515625" style="380" customWidth="1"/>
    <col min="15363" max="15363" width="18" style="380" customWidth="1"/>
    <col min="15364" max="15364" width="12" style="380" customWidth="1"/>
    <col min="15365" max="15365" width="10.140625" style="380" customWidth="1"/>
    <col min="15366" max="15616" width="9.140625" style="380"/>
    <col min="15617" max="15617" width="52.28515625" style="380" customWidth="1"/>
    <col min="15618" max="15618" width="24.28515625" style="380" customWidth="1"/>
    <col min="15619" max="15619" width="18" style="380" customWidth="1"/>
    <col min="15620" max="15620" width="12" style="380" customWidth="1"/>
    <col min="15621" max="15621" width="10.140625" style="380" customWidth="1"/>
    <col min="15622" max="15872" width="9.140625" style="380"/>
    <col min="15873" max="15873" width="52.28515625" style="380" customWidth="1"/>
    <col min="15874" max="15874" width="24.28515625" style="380" customWidth="1"/>
    <col min="15875" max="15875" width="18" style="380" customWidth="1"/>
    <col min="15876" max="15876" width="12" style="380" customWidth="1"/>
    <col min="15877" max="15877" width="10.140625" style="380" customWidth="1"/>
    <col min="15878" max="16128" width="9.140625" style="380"/>
    <col min="16129" max="16129" width="52.28515625" style="380" customWidth="1"/>
    <col min="16130" max="16130" width="24.28515625" style="380" customWidth="1"/>
    <col min="16131" max="16131" width="18" style="380" customWidth="1"/>
    <col min="16132" max="16132" width="12" style="380" customWidth="1"/>
    <col min="16133" max="16133" width="10.140625" style="380" customWidth="1"/>
    <col min="16134" max="16384" width="9.140625" style="380"/>
  </cols>
  <sheetData>
    <row r="1" spans="1:5" x14ac:dyDescent="0.2">
      <c r="A1" s="378"/>
      <c r="B1" s="379"/>
      <c r="C1" s="469"/>
      <c r="D1" s="469"/>
      <c r="E1" s="379"/>
    </row>
    <row r="2" spans="1:5" ht="15" x14ac:dyDescent="0.25">
      <c r="A2" s="378"/>
      <c r="B2" s="379"/>
      <c r="C2" s="495" t="s">
        <v>543</v>
      </c>
      <c r="D2" s="495"/>
      <c r="E2" s="379"/>
    </row>
    <row r="3" spans="1:5" ht="15" x14ac:dyDescent="0.25">
      <c r="A3" s="378"/>
      <c r="B3" s="305"/>
      <c r="C3" s="495" t="s">
        <v>544</v>
      </c>
      <c r="D3" s="495"/>
      <c r="E3" s="379"/>
    </row>
    <row r="4" spans="1:5" ht="15" x14ac:dyDescent="0.25">
      <c r="A4" s="378"/>
      <c r="B4" s="305" t="s">
        <v>1179</v>
      </c>
      <c r="C4" s="305"/>
      <c r="D4" s="305"/>
      <c r="E4" s="379"/>
    </row>
    <row r="5" spans="1:5" ht="15" x14ac:dyDescent="0.25">
      <c r="A5" s="378"/>
      <c r="B5" s="495" t="s">
        <v>1180</v>
      </c>
      <c r="C5" s="495"/>
      <c r="D5" s="495"/>
      <c r="E5" s="379"/>
    </row>
    <row r="6" spans="1:5" ht="15" x14ac:dyDescent="0.25">
      <c r="A6" s="378"/>
      <c r="B6" s="305"/>
      <c r="C6" s="495" t="s">
        <v>547</v>
      </c>
      <c r="D6" s="495"/>
      <c r="E6" s="379"/>
    </row>
    <row r="7" spans="1:5" ht="18.75" customHeight="1" x14ac:dyDescent="0.25">
      <c r="A7" s="378"/>
      <c r="B7" s="381"/>
      <c r="C7" s="496" t="s">
        <v>1416</v>
      </c>
      <c r="D7" s="496"/>
      <c r="E7" s="382"/>
    </row>
    <row r="8" spans="1:5" ht="7.5" customHeight="1" x14ac:dyDescent="0.2">
      <c r="A8" s="378"/>
      <c r="B8" s="382"/>
      <c r="C8" s="383"/>
      <c r="D8" s="383"/>
      <c r="E8" s="382"/>
    </row>
    <row r="9" spans="1:5" ht="15.75" customHeight="1" x14ac:dyDescent="0.25">
      <c r="A9" s="378"/>
      <c r="B9" s="382"/>
      <c r="C9" s="492" t="s">
        <v>1181</v>
      </c>
      <c r="D9" s="492"/>
      <c r="E9" s="382"/>
    </row>
    <row r="10" spans="1:5" x14ac:dyDescent="0.2">
      <c r="A10" s="378"/>
      <c r="B10" s="384"/>
      <c r="C10" s="384"/>
      <c r="D10" s="384"/>
      <c r="E10" s="384"/>
    </row>
    <row r="11" spans="1:5" ht="15.75" customHeight="1" x14ac:dyDescent="0.25">
      <c r="A11" s="493" t="s">
        <v>1182</v>
      </c>
      <c r="B11" s="493"/>
      <c r="C11" s="493"/>
      <c r="D11" s="493"/>
      <c r="E11" s="378"/>
    </row>
    <row r="12" spans="1:5" ht="70.150000000000006" customHeight="1" x14ac:dyDescent="0.25">
      <c r="A12" s="494" t="s">
        <v>1415</v>
      </c>
      <c r="B12" s="494"/>
      <c r="C12" s="494"/>
      <c r="D12" s="385"/>
      <c r="E12" s="378"/>
    </row>
    <row r="13" spans="1:5" ht="15.75" x14ac:dyDescent="0.25">
      <c r="B13" s="304"/>
      <c r="C13" s="387"/>
      <c r="D13" s="388"/>
      <c r="E13" s="389"/>
    </row>
    <row r="14" spans="1:5" ht="31.5" x14ac:dyDescent="0.25">
      <c r="A14" s="309" t="s">
        <v>389</v>
      </c>
      <c r="B14" s="310" t="s">
        <v>358</v>
      </c>
      <c r="C14" s="310" t="s">
        <v>1183</v>
      </c>
      <c r="E14" s="389"/>
    </row>
    <row r="15" spans="1:5" ht="11.25" customHeight="1" x14ac:dyDescent="0.2">
      <c r="A15" s="311">
        <v>1</v>
      </c>
      <c r="B15" s="312">
        <v>2</v>
      </c>
      <c r="C15" s="312">
        <v>3</v>
      </c>
      <c r="E15" s="389"/>
    </row>
    <row r="16" spans="1:5" ht="16.5" x14ac:dyDescent="0.25">
      <c r="A16" s="313" t="s">
        <v>551</v>
      </c>
      <c r="B16" s="390"/>
      <c r="C16" s="315">
        <f>C17+C108</f>
        <v>1192074.6000000001</v>
      </c>
      <c r="E16" s="389"/>
    </row>
    <row r="17" spans="1:5" ht="16.5" x14ac:dyDescent="0.25">
      <c r="A17" s="313" t="s">
        <v>554</v>
      </c>
      <c r="B17" s="390" t="s">
        <v>1184</v>
      </c>
      <c r="C17" s="315">
        <f>C18+C43+C42</f>
        <v>240824.80000000002</v>
      </c>
      <c r="E17" s="389"/>
    </row>
    <row r="18" spans="1:5" ht="15.75" x14ac:dyDescent="0.25">
      <c r="A18" s="313" t="s">
        <v>1185</v>
      </c>
      <c r="B18" s="391"/>
      <c r="C18" s="318">
        <f>C19+C25+C39</f>
        <v>162563.1</v>
      </c>
      <c r="E18" s="389"/>
    </row>
    <row r="19" spans="1:5" ht="18.75" customHeight="1" x14ac:dyDescent="0.25">
      <c r="A19" s="372" t="s">
        <v>1069</v>
      </c>
      <c r="B19" s="371" t="s">
        <v>1186</v>
      </c>
      <c r="C19" s="339">
        <f>C20</f>
        <v>138289.4</v>
      </c>
      <c r="E19" s="389"/>
    </row>
    <row r="20" spans="1:5" ht="20.25" customHeight="1" x14ac:dyDescent="0.25">
      <c r="A20" s="392" t="s">
        <v>1071</v>
      </c>
      <c r="B20" s="393" t="s">
        <v>1187</v>
      </c>
      <c r="C20" s="366">
        <f>C21+C22+C23+C24</f>
        <v>138289.4</v>
      </c>
      <c r="E20" s="389"/>
    </row>
    <row r="21" spans="1:5" ht="63" customHeight="1" x14ac:dyDescent="0.25">
      <c r="A21" s="334" t="s">
        <v>1073</v>
      </c>
      <c r="B21" s="367" t="s">
        <v>1188</v>
      </c>
      <c r="C21" s="330">
        <v>122038.8</v>
      </c>
      <c r="E21" s="389"/>
    </row>
    <row r="22" spans="1:5" ht="87.75" customHeight="1" x14ac:dyDescent="0.25">
      <c r="A22" s="334" t="s">
        <v>1075</v>
      </c>
      <c r="B22" s="368" t="s">
        <v>1189</v>
      </c>
      <c r="C22" s="369">
        <v>688.1</v>
      </c>
      <c r="E22" s="389"/>
    </row>
    <row r="23" spans="1:5" ht="36.75" x14ac:dyDescent="0.25">
      <c r="A23" s="334" t="s">
        <v>1077</v>
      </c>
      <c r="B23" s="367" t="s">
        <v>1190</v>
      </c>
      <c r="C23" s="330">
        <v>15108.1</v>
      </c>
      <c r="E23" s="389"/>
    </row>
    <row r="24" spans="1:5" ht="73.5" customHeight="1" x14ac:dyDescent="0.25">
      <c r="A24" s="370" t="s">
        <v>1079</v>
      </c>
      <c r="B24" s="367" t="s">
        <v>1191</v>
      </c>
      <c r="C24" s="330">
        <v>454.4</v>
      </c>
      <c r="E24" s="389"/>
    </row>
    <row r="25" spans="1:5" ht="16.5" x14ac:dyDescent="0.25">
      <c r="A25" s="372" t="s">
        <v>1081</v>
      </c>
      <c r="B25" s="371" t="s">
        <v>1192</v>
      </c>
      <c r="C25" s="329">
        <f>C26+C34+C37</f>
        <v>20172.600000000002</v>
      </c>
      <c r="E25" s="389"/>
    </row>
    <row r="26" spans="1:5" ht="30" customHeight="1" x14ac:dyDescent="0.25">
      <c r="A26" s="372" t="s">
        <v>1083</v>
      </c>
      <c r="B26" s="371" t="s">
        <v>1193</v>
      </c>
      <c r="C26" s="366">
        <f>C27+C30+C33</f>
        <v>5329.3</v>
      </c>
      <c r="E26" s="389"/>
    </row>
    <row r="27" spans="1:5" ht="28.5" customHeight="1" x14ac:dyDescent="0.25">
      <c r="A27" s="373" t="s">
        <v>1085</v>
      </c>
      <c r="B27" s="374" t="s">
        <v>1194</v>
      </c>
      <c r="C27" s="369">
        <f>C28+C29</f>
        <v>3344.2</v>
      </c>
      <c r="E27" s="389"/>
    </row>
    <row r="28" spans="1:5" ht="27" customHeight="1" x14ac:dyDescent="0.25">
      <c r="A28" s="325" t="s">
        <v>1085</v>
      </c>
      <c r="B28" s="374" t="s">
        <v>1195</v>
      </c>
      <c r="C28" s="375">
        <v>3371.7</v>
      </c>
      <c r="E28" s="389"/>
    </row>
    <row r="29" spans="1:5" ht="37.5" customHeight="1" x14ac:dyDescent="0.25">
      <c r="A29" s="325" t="s">
        <v>1088</v>
      </c>
      <c r="B29" s="374" t="s">
        <v>1196</v>
      </c>
      <c r="C29" s="375">
        <v>-27.5</v>
      </c>
      <c r="E29" s="389"/>
    </row>
    <row r="30" spans="1:5" ht="37.5" customHeight="1" x14ac:dyDescent="0.25">
      <c r="A30" s="373" t="s">
        <v>1090</v>
      </c>
      <c r="B30" s="374" t="s">
        <v>1197</v>
      </c>
      <c r="C30" s="369">
        <f>C31+C32</f>
        <v>1178.8</v>
      </c>
      <c r="E30" s="389"/>
    </row>
    <row r="31" spans="1:5" ht="38.25" customHeight="1" x14ac:dyDescent="0.25">
      <c r="A31" s="325" t="s">
        <v>1090</v>
      </c>
      <c r="B31" s="374" t="s">
        <v>1198</v>
      </c>
      <c r="C31" s="375">
        <v>1189.5999999999999</v>
      </c>
      <c r="E31" s="389"/>
    </row>
    <row r="32" spans="1:5" ht="36.75" x14ac:dyDescent="0.25">
      <c r="A32" s="325" t="s">
        <v>1093</v>
      </c>
      <c r="B32" s="374" t="s">
        <v>1199</v>
      </c>
      <c r="C32" s="375">
        <v>-10.8</v>
      </c>
      <c r="E32" s="389"/>
    </row>
    <row r="33" spans="1:5" ht="25.5" customHeight="1" x14ac:dyDescent="0.25">
      <c r="A33" s="373" t="s">
        <v>1095</v>
      </c>
      <c r="B33" s="374" t="s">
        <v>1200</v>
      </c>
      <c r="C33" s="375">
        <v>806.3</v>
      </c>
      <c r="E33" s="389"/>
    </row>
    <row r="34" spans="1:5" ht="28.5" customHeight="1" x14ac:dyDescent="0.25">
      <c r="A34" s="392" t="s">
        <v>1097</v>
      </c>
      <c r="B34" s="371" t="s">
        <v>1201</v>
      </c>
      <c r="C34" s="366">
        <f>C35+C36</f>
        <v>14704.4</v>
      </c>
      <c r="D34" s="380"/>
      <c r="E34" s="389"/>
    </row>
    <row r="35" spans="1:5" ht="24.75" x14ac:dyDescent="0.25">
      <c r="A35" s="334" t="s">
        <v>1099</v>
      </c>
      <c r="B35" s="374" t="s">
        <v>1202</v>
      </c>
      <c r="C35" s="327">
        <v>14699.8</v>
      </c>
      <c r="D35" s="380"/>
      <c r="E35" s="389"/>
    </row>
    <row r="36" spans="1:5" ht="36.75" x14ac:dyDescent="0.25">
      <c r="A36" s="334" t="s">
        <v>1101</v>
      </c>
      <c r="B36" s="374" t="s">
        <v>1203</v>
      </c>
      <c r="C36" s="327">
        <v>4.5999999999999996</v>
      </c>
      <c r="D36" s="380"/>
      <c r="E36" s="389"/>
    </row>
    <row r="37" spans="1:5" ht="15.75" x14ac:dyDescent="0.25">
      <c r="A37" s="392" t="s">
        <v>1103</v>
      </c>
      <c r="B37" s="322" t="s">
        <v>1204</v>
      </c>
      <c r="C37" s="366">
        <f>C38</f>
        <v>138.9</v>
      </c>
      <c r="D37" s="380"/>
      <c r="E37" s="389"/>
    </row>
    <row r="38" spans="1:5" ht="15.75" x14ac:dyDescent="0.25">
      <c r="A38" s="334" t="s">
        <v>1103</v>
      </c>
      <c r="B38" s="326" t="s">
        <v>1205</v>
      </c>
      <c r="C38" s="327">
        <v>138.9</v>
      </c>
      <c r="D38" s="380"/>
      <c r="E38" s="389"/>
    </row>
    <row r="39" spans="1:5" ht="16.5" x14ac:dyDescent="0.25">
      <c r="A39" s="392" t="s">
        <v>1106</v>
      </c>
      <c r="B39" s="322" t="s">
        <v>1206</v>
      </c>
      <c r="C39" s="339">
        <f>C40</f>
        <v>4101.1000000000004</v>
      </c>
      <c r="D39" s="380"/>
      <c r="E39" s="389"/>
    </row>
    <row r="40" spans="1:5" ht="29.25" customHeight="1" x14ac:dyDescent="0.25">
      <c r="A40" s="394" t="s">
        <v>1108</v>
      </c>
      <c r="B40" s="322" t="s">
        <v>1207</v>
      </c>
      <c r="C40" s="323">
        <f>C41</f>
        <v>4101.1000000000004</v>
      </c>
      <c r="D40" s="380"/>
      <c r="E40" s="389"/>
    </row>
    <row r="41" spans="1:5" ht="39.75" customHeight="1" x14ac:dyDescent="0.25">
      <c r="A41" s="376" t="s">
        <v>1110</v>
      </c>
      <c r="B41" s="326" t="s">
        <v>1208</v>
      </c>
      <c r="C41" s="330">
        <v>4101.1000000000004</v>
      </c>
      <c r="D41" s="380"/>
      <c r="E41" s="389"/>
    </row>
    <row r="42" spans="1:5" ht="30.75" customHeight="1" x14ac:dyDescent="0.25">
      <c r="A42" s="397" t="s">
        <v>1387</v>
      </c>
      <c r="B42" s="322" t="s">
        <v>1393</v>
      </c>
      <c r="C42" s="323">
        <v>28.6</v>
      </c>
      <c r="D42" s="380"/>
      <c r="E42" s="389"/>
    </row>
    <row r="43" spans="1:5" ht="15.75" x14ac:dyDescent="0.25">
      <c r="A43" s="313" t="s">
        <v>1209</v>
      </c>
      <c r="B43" s="395"/>
      <c r="C43" s="318">
        <f>C44+C58+C64+C71+C83+C104</f>
        <v>78233.100000000006</v>
      </c>
      <c r="D43" s="380"/>
      <c r="E43" s="389"/>
    </row>
    <row r="44" spans="1:5" ht="42" customHeight="1" x14ac:dyDescent="0.25">
      <c r="A44" s="392" t="s">
        <v>556</v>
      </c>
      <c r="B44" s="322" t="s">
        <v>1210</v>
      </c>
      <c r="C44" s="339">
        <f>C45+C52+C55</f>
        <v>26415</v>
      </c>
      <c r="D44" s="380"/>
      <c r="E44" s="389"/>
    </row>
    <row r="45" spans="1:5" ht="74.25" customHeight="1" x14ac:dyDescent="0.25">
      <c r="A45" s="372" t="s">
        <v>558</v>
      </c>
      <c r="B45" s="322" t="s">
        <v>1211</v>
      </c>
      <c r="C45" s="323">
        <f>C47+C49+C51</f>
        <v>20328.400000000001</v>
      </c>
      <c r="D45" s="380"/>
      <c r="E45" s="389"/>
    </row>
    <row r="46" spans="1:5" ht="78" customHeight="1" x14ac:dyDescent="0.25">
      <c r="A46" s="372" t="s">
        <v>560</v>
      </c>
      <c r="B46" s="322" t="s">
        <v>1212</v>
      </c>
      <c r="C46" s="323">
        <f>C47</f>
        <v>19803.900000000001</v>
      </c>
      <c r="D46" s="380"/>
      <c r="E46" s="389"/>
    </row>
    <row r="47" spans="1:5" ht="60.75" x14ac:dyDescent="0.25">
      <c r="A47" s="325" t="s">
        <v>562</v>
      </c>
      <c r="B47" s="326" t="s">
        <v>1213</v>
      </c>
      <c r="C47" s="327">
        <v>19803.900000000001</v>
      </c>
      <c r="D47" s="380"/>
      <c r="E47" s="389"/>
    </row>
    <row r="48" spans="1:5" ht="87.75" customHeight="1" x14ac:dyDescent="0.25">
      <c r="A48" s="372" t="s">
        <v>749</v>
      </c>
      <c r="B48" s="322" t="s">
        <v>1214</v>
      </c>
      <c r="C48" s="323">
        <v>18.899999999999999</v>
      </c>
      <c r="D48" s="380"/>
      <c r="E48" s="389"/>
    </row>
    <row r="49" spans="1:5" ht="47.25" customHeight="1" x14ac:dyDescent="0.25">
      <c r="A49" s="325" t="s">
        <v>751</v>
      </c>
      <c r="B49" s="326" t="s">
        <v>1215</v>
      </c>
      <c r="C49" s="327">
        <v>18.899999999999999</v>
      </c>
      <c r="D49" s="380"/>
      <c r="E49" s="389"/>
    </row>
    <row r="50" spans="1:5" ht="90" x14ac:dyDescent="0.25">
      <c r="A50" s="372" t="s">
        <v>753</v>
      </c>
      <c r="B50" s="322" t="s">
        <v>1216</v>
      </c>
      <c r="C50" s="323">
        <f>C51</f>
        <v>505.6</v>
      </c>
      <c r="D50" s="380"/>
      <c r="E50" s="389"/>
    </row>
    <row r="51" spans="1:5" ht="48.75" x14ac:dyDescent="0.25">
      <c r="A51" s="325" t="s">
        <v>755</v>
      </c>
      <c r="B51" s="326" t="s">
        <v>1217</v>
      </c>
      <c r="C51" s="327">
        <v>505.6</v>
      </c>
      <c r="D51" s="380"/>
      <c r="E51" s="389"/>
    </row>
    <row r="52" spans="1:5" ht="60" x14ac:dyDescent="0.25">
      <c r="A52" s="372" t="s">
        <v>757</v>
      </c>
      <c r="B52" s="322" t="s">
        <v>1218</v>
      </c>
      <c r="C52" s="333">
        <f>C54</f>
        <v>4</v>
      </c>
      <c r="D52" s="380"/>
      <c r="E52" s="389"/>
    </row>
    <row r="53" spans="1:5" ht="60" x14ac:dyDescent="0.25">
      <c r="A53" s="372" t="s">
        <v>759</v>
      </c>
      <c r="B53" s="322" t="s">
        <v>1219</v>
      </c>
      <c r="C53" s="323">
        <f>C54</f>
        <v>4</v>
      </c>
      <c r="D53" s="380"/>
      <c r="E53" s="389"/>
    </row>
    <row r="54" spans="1:5" ht="38.25" customHeight="1" x14ac:dyDescent="0.25">
      <c r="A54" s="325" t="s">
        <v>761</v>
      </c>
      <c r="B54" s="349" t="s">
        <v>1220</v>
      </c>
      <c r="C54" s="327">
        <v>4</v>
      </c>
      <c r="D54" s="380"/>
      <c r="E54" s="389"/>
    </row>
    <row r="55" spans="1:5" ht="90.75" customHeight="1" x14ac:dyDescent="0.25">
      <c r="A55" s="372" t="s">
        <v>763</v>
      </c>
      <c r="B55" s="322" t="s">
        <v>1221</v>
      </c>
      <c r="C55" s="323">
        <f>C57</f>
        <v>6082.6</v>
      </c>
      <c r="D55" s="380"/>
      <c r="E55" s="389"/>
    </row>
    <row r="56" spans="1:5" ht="90" x14ac:dyDescent="0.25">
      <c r="A56" s="372" t="s">
        <v>765</v>
      </c>
      <c r="B56" s="322" t="s">
        <v>1222</v>
      </c>
      <c r="C56" s="323">
        <f>C57</f>
        <v>6082.6</v>
      </c>
      <c r="D56" s="380"/>
      <c r="E56" s="389"/>
    </row>
    <row r="57" spans="1:5" ht="48.75" x14ac:dyDescent="0.25">
      <c r="A57" s="325" t="s">
        <v>767</v>
      </c>
      <c r="B57" s="326" t="s">
        <v>1223</v>
      </c>
      <c r="C57" s="327">
        <v>6082.6</v>
      </c>
      <c r="D57" s="380"/>
      <c r="E57" s="389"/>
    </row>
    <row r="58" spans="1:5" ht="30.75" customHeight="1" x14ac:dyDescent="0.25">
      <c r="A58" s="392" t="s">
        <v>1023</v>
      </c>
      <c r="B58" s="322" t="s">
        <v>1224</v>
      </c>
      <c r="C58" s="323">
        <f>C59</f>
        <v>1526</v>
      </c>
      <c r="D58" s="380"/>
      <c r="E58" s="389"/>
    </row>
    <row r="59" spans="1:5" ht="19.5" customHeight="1" x14ac:dyDescent="0.25">
      <c r="A59" s="392" t="s">
        <v>1025</v>
      </c>
      <c r="B59" s="322" t="s">
        <v>1225</v>
      </c>
      <c r="C59" s="323">
        <f>C60+C61+C62+C63</f>
        <v>1526</v>
      </c>
      <c r="D59" s="380"/>
      <c r="E59" s="389"/>
    </row>
    <row r="60" spans="1:5" ht="24.75" customHeight="1" x14ac:dyDescent="0.25">
      <c r="A60" s="363" t="s">
        <v>1027</v>
      </c>
      <c r="B60" s="326" t="s">
        <v>1226</v>
      </c>
      <c r="C60" s="327">
        <v>162.6</v>
      </c>
      <c r="D60" s="380"/>
      <c r="E60" s="389"/>
    </row>
    <row r="61" spans="1:5" ht="28.5" customHeight="1" x14ac:dyDescent="0.25">
      <c r="A61" s="363" t="s">
        <v>1029</v>
      </c>
      <c r="B61" s="326" t="s">
        <v>1227</v>
      </c>
      <c r="C61" s="327">
        <v>31.4</v>
      </c>
      <c r="D61" s="380"/>
      <c r="E61" s="389"/>
    </row>
    <row r="62" spans="1:5" ht="20.25" customHeight="1" x14ac:dyDescent="0.25">
      <c r="A62" s="363" t="s">
        <v>1031</v>
      </c>
      <c r="B62" s="326" t="s">
        <v>1228</v>
      </c>
      <c r="C62" s="327">
        <v>263.89999999999998</v>
      </c>
      <c r="D62" s="380"/>
      <c r="E62" s="389"/>
    </row>
    <row r="63" spans="1:5" ht="19.5" customHeight="1" x14ac:dyDescent="0.25">
      <c r="A63" s="363" t="s">
        <v>1033</v>
      </c>
      <c r="B63" s="326" t="s">
        <v>1229</v>
      </c>
      <c r="C63" s="327">
        <v>1068.0999999999999</v>
      </c>
      <c r="D63" s="380"/>
      <c r="E63" s="389"/>
    </row>
    <row r="64" spans="1:5" ht="45" x14ac:dyDescent="0.25">
      <c r="A64" s="392" t="s">
        <v>566</v>
      </c>
      <c r="B64" s="322" t="s">
        <v>1230</v>
      </c>
      <c r="C64" s="329">
        <f>C65+C68</f>
        <v>13219.2</v>
      </c>
      <c r="D64" s="380"/>
      <c r="E64" s="389"/>
    </row>
    <row r="65" spans="1:5" ht="30" x14ac:dyDescent="0.25">
      <c r="A65" s="392" t="s">
        <v>806</v>
      </c>
      <c r="B65" s="322" t="s">
        <v>1231</v>
      </c>
      <c r="C65" s="323">
        <f>C67</f>
        <v>12702.2</v>
      </c>
      <c r="D65" s="380"/>
      <c r="E65" s="389"/>
    </row>
    <row r="66" spans="1:5" ht="18.75" customHeight="1" x14ac:dyDescent="0.25">
      <c r="A66" s="392" t="s">
        <v>808</v>
      </c>
      <c r="B66" s="322" t="s">
        <v>1232</v>
      </c>
      <c r="C66" s="323">
        <f>C67</f>
        <v>12702.2</v>
      </c>
      <c r="D66" s="380"/>
      <c r="E66" s="389"/>
    </row>
    <row r="67" spans="1:5" ht="28.5" customHeight="1" x14ac:dyDescent="0.25">
      <c r="A67" s="325" t="s">
        <v>810</v>
      </c>
      <c r="B67" s="326" t="s">
        <v>1233</v>
      </c>
      <c r="C67" s="330">
        <v>12702.2</v>
      </c>
      <c r="D67" s="380"/>
      <c r="E67" s="389"/>
    </row>
    <row r="68" spans="1:5" ht="21" customHeight="1" x14ac:dyDescent="0.25">
      <c r="A68" s="372" t="s">
        <v>568</v>
      </c>
      <c r="B68" s="322" t="s">
        <v>1234</v>
      </c>
      <c r="C68" s="323">
        <f>C70</f>
        <v>517</v>
      </c>
      <c r="D68" s="380"/>
      <c r="E68" s="389"/>
    </row>
    <row r="69" spans="1:5" ht="18.75" customHeight="1" x14ac:dyDescent="0.25">
      <c r="A69" s="372" t="s">
        <v>570</v>
      </c>
      <c r="B69" s="322" t="s">
        <v>1235</v>
      </c>
      <c r="C69" s="323">
        <f>C70</f>
        <v>517</v>
      </c>
      <c r="D69" s="380"/>
      <c r="E69" s="389"/>
    </row>
    <row r="70" spans="1:5" ht="24.75" x14ac:dyDescent="0.25">
      <c r="A70" s="325" t="s">
        <v>572</v>
      </c>
      <c r="B70" s="326" t="s">
        <v>1236</v>
      </c>
      <c r="C70" s="330">
        <v>517</v>
      </c>
      <c r="D70" s="380"/>
      <c r="E70" s="389"/>
    </row>
    <row r="71" spans="1:5" ht="30" x14ac:dyDescent="0.25">
      <c r="A71" s="392" t="s">
        <v>773</v>
      </c>
      <c r="B71" s="322" t="s">
        <v>1237</v>
      </c>
      <c r="C71" s="339">
        <f>C72+C78</f>
        <v>31519.4</v>
      </c>
      <c r="D71" s="380"/>
      <c r="E71" s="389"/>
    </row>
    <row r="72" spans="1:5" ht="88.5" customHeight="1" x14ac:dyDescent="0.25">
      <c r="A72" s="372" t="s">
        <v>775</v>
      </c>
      <c r="B72" s="322" t="s">
        <v>1238</v>
      </c>
      <c r="C72" s="339">
        <f>C73+C75</f>
        <v>9554.4</v>
      </c>
      <c r="D72" s="380"/>
      <c r="E72" s="389"/>
    </row>
    <row r="73" spans="1:5" ht="111" customHeight="1" x14ac:dyDescent="0.25">
      <c r="A73" s="396" t="s">
        <v>777</v>
      </c>
      <c r="B73" s="322" t="s">
        <v>1239</v>
      </c>
      <c r="C73" s="323">
        <f>C74</f>
        <v>9448.2999999999993</v>
      </c>
      <c r="D73" s="380"/>
      <c r="E73" s="389"/>
    </row>
    <row r="74" spans="1:5" ht="62.25" customHeight="1" x14ac:dyDescent="0.25">
      <c r="A74" s="342" t="s">
        <v>779</v>
      </c>
      <c r="B74" s="326" t="s">
        <v>1240</v>
      </c>
      <c r="C74" s="327">
        <v>9448.2999999999993</v>
      </c>
      <c r="D74" s="380"/>
      <c r="E74" s="389"/>
    </row>
    <row r="75" spans="1:5" ht="105.75" customHeight="1" x14ac:dyDescent="0.25">
      <c r="A75" s="396" t="s">
        <v>781</v>
      </c>
      <c r="B75" s="322" t="s">
        <v>1241</v>
      </c>
      <c r="C75" s="323">
        <f>C76+C77</f>
        <v>106.10000000000001</v>
      </c>
      <c r="D75" s="380"/>
      <c r="E75" s="389"/>
    </row>
    <row r="76" spans="1:5" ht="64.5" customHeight="1" x14ac:dyDescent="0.25">
      <c r="A76" s="350" t="s">
        <v>815</v>
      </c>
      <c r="B76" s="326" t="s">
        <v>1242</v>
      </c>
      <c r="C76" s="327">
        <v>10.7</v>
      </c>
      <c r="D76" s="380"/>
      <c r="E76" s="389"/>
    </row>
    <row r="77" spans="1:5" ht="75.75" customHeight="1" x14ac:dyDescent="0.25">
      <c r="A77" s="350" t="s">
        <v>783</v>
      </c>
      <c r="B77" s="326" t="s">
        <v>1243</v>
      </c>
      <c r="C77" s="327">
        <v>95.4</v>
      </c>
      <c r="D77" s="380"/>
      <c r="E77" s="389"/>
    </row>
    <row r="78" spans="1:5" ht="63" customHeight="1" x14ac:dyDescent="0.25">
      <c r="A78" s="372" t="s">
        <v>785</v>
      </c>
      <c r="B78" s="322" t="s">
        <v>1244</v>
      </c>
      <c r="C78" s="329">
        <f>C79+C81</f>
        <v>21965</v>
      </c>
      <c r="D78" s="380"/>
      <c r="E78" s="389"/>
    </row>
    <row r="79" spans="1:5" ht="45" x14ac:dyDescent="0.25">
      <c r="A79" s="372" t="s">
        <v>787</v>
      </c>
      <c r="B79" s="322" t="s">
        <v>1245</v>
      </c>
      <c r="C79" s="329">
        <f>C80</f>
        <v>11468.7</v>
      </c>
      <c r="D79" s="380"/>
      <c r="E79" s="389"/>
    </row>
    <row r="80" spans="1:5" ht="36" customHeight="1" x14ac:dyDescent="0.25">
      <c r="A80" s="325" t="s">
        <v>789</v>
      </c>
      <c r="B80" s="326" t="s">
        <v>1246</v>
      </c>
      <c r="C80" s="327">
        <v>11468.7</v>
      </c>
      <c r="D80" s="380"/>
      <c r="E80" s="389"/>
    </row>
    <row r="81" spans="1:5" ht="61.5" customHeight="1" x14ac:dyDescent="0.25">
      <c r="A81" s="372" t="s">
        <v>791</v>
      </c>
      <c r="B81" s="322" t="s">
        <v>1247</v>
      </c>
      <c r="C81" s="329">
        <f>C82</f>
        <v>10496.3</v>
      </c>
      <c r="D81" s="380"/>
      <c r="E81" s="389"/>
    </row>
    <row r="82" spans="1:5" ht="40.5" customHeight="1" x14ac:dyDescent="0.25">
      <c r="A82" s="325" t="s">
        <v>793</v>
      </c>
      <c r="B82" s="326" t="s">
        <v>1248</v>
      </c>
      <c r="C82" s="375">
        <v>10496.3</v>
      </c>
      <c r="D82" s="380"/>
      <c r="E82" s="389"/>
    </row>
    <row r="83" spans="1:5" ht="24" customHeight="1" x14ac:dyDescent="0.25">
      <c r="A83" s="392" t="s">
        <v>574</v>
      </c>
      <c r="B83" s="322" t="s">
        <v>1249</v>
      </c>
      <c r="C83" s="331">
        <f>C84+C87+C88+C90+C95+C96+C97++C101+C102</f>
        <v>5027.3999999999996</v>
      </c>
      <c r="D83" s="380"/>
      <c r="E83" s="389"/>
    </row>
    <row r="84" spans="1:5" ht="30" customHeight="1" x14ac:dyDescent="0.25">
      <c r="A84" s="392" t="s">
        <v>1113</v>
      </c>
      <c r="B84" s="322" t="s">
        <v>1250</v>
      </c>
      <c r="C84" s="329">
        <f>C85+C86+C100</f>
        <v>205.7</v>
      </c>
      <c r="D84" s="380"/>
      <c r="E84" s="389"/>
    </row>
    <row r="85" spans="1:5" ht="102.75" customHeight="1" x14ac:dyDescent="0.25">
      <c r="A85" s="334" t="s">
        <v>1115</v>
      </c>
      <c r="B85" s="326" t="s">
        <v>1251</v>
      </c>
      <c r="C85" s="327">
        <v>80.7</v>
      </c>
      <c r="D85" s="380"/>
      <c r="E85" s="389"/>
    </row>
    <row r="86" spans="1:5" ht="48.75" x14ac:dyDescent="0.25">
      <c r="A86" s="334" t="s">
        <v>1117</v>
      </c>
      <c r="B86" s="326" t="s">
        <v>1252</v>
      </c>
      <c r="C86" s="327">
        <v>-2.2999999999999998</v>
      </c>
      <c r="D86" s="380"/>
      <c r="E86" s="389"/>
    </row>
    <row r="87" spans="1:5" ht="80.25" customHeight="1" x14ac:dyDescent="0.25">
      <c r="A87" s="394" t="s">
        <v>1119</v>
      </c>
      <c r="B87" s="322" t="s">
        <v>1253</v>
      </c>
      <c r="C87" s="333">
        <v>17</v>
      </c>
      <c r="D87" s="380"/>
      <c r="E87" s="389"/>
    </row>
    <row r="88" spans="1:5" ht="58.5" customHeight="1" x14ac:dyDescent="0.25">
      <c r="A88" s="394" t="s">
        <v>1125</v>
      </c>
      <c r="B88" s="322" t="s">
        <v>1254</v>
      </c>
      <c r="C88" s="329">
        <f>C89</f>
        <v>51</v>
      </c>
      <c r="D88" s="380"/>
      <c r="E88" s="389"/>
    </row>
    <row r="89" spans="1:5" ht="54.75" customHeight="1" x14ac:dyDescent="0.25">
      <c r="A89" s="376" t="s">
        <v>1255</v>
      </c>
      <c r="B89" s="326" t="s">
        <v>1256</v>
      </c>
      <c r="C89" s="327">
        <v>51</v>
      </c>
      <c r="D89" s="380"/>
      <c r="E89" s="389"/>
    </row>
    <row r="90" spans="1:5" ht="123.75" customHeight="1" x14ac:dyDescent="0.25">
      <c r="A90" s="394" t="s">
        <v>1039</v>
      </c>
      <c r="B90" s="322" t="s">
        <v>1257</v>
      </c>
      <c r="C90" s="329">
        <f>C91+C92+C93+C94</f>
        <v>125</v>
      </c>
      <c r="D90" s="380"/>
      <c r="E90" s="389"/>
    </row>
    <row r="91" spans="1:5" ht="33.75" customHeight="1" x14ac:dyDescent="0.25">
      <c r="A91" s="334" t="s">
        <v>1159</v>
      </c>
      <c r="B91" s="326" t="s">
        <v>1258</v>
      </c>
      <c r="C91" s="364">
        <v>1</v>
      </c>
      <c r="D91" s="380"/>
      <c r="E91" s="389"/>
    </row>
    <row r="92" spans="1:5" ht="24.75" x14ac:dyDescent="0.25">
      <c r="A92" s="334" t="s">
        <v>1167</v>
      </c>
      <c r="B92" s="326" t="s">
        <v>1259</v>
      </c>
      <c r="C92" s="364">
        <v>11</v>
      </c>
      <c r="D92" s="380"/>
      <c r="E92" s="389"/>
    </row>
    <row r="93" spans="1:5" ht="24.75" x14ac:dyDescent="0.25">
      <c r="A93" s="334" t="s">
        <v>1056</v>
      </c>
      <c r="B93" s="326" t="s">
        <v>1260</v>
      </c>
      <c r="C93" s="327">
        <v>22</v>
      </c>
      <c r="D93" s="380"/>
      <c r="E93" s="389"/>
    </row>
    <row r="94" spans="1:5" ht="28.5" customHeight="1" x14ac:dyDescent="0.25">
      <c r="A94" s="334" t="s">
        <v>1148</v>
      </c>
      <c r="B94" s="326" t="s">
        <v>1261</v>
      </c>
      <c r="C94" s="327">
        <v>91</v>
      </c>
      <c r="D94" s="380"/>
      <c r="E94" s="389"/>
    </row>
    <row r="95" spans="1:5" ht="32.25" customHeight="1" x14ac:dyDescent="0.25">
      <c r="A95" s="394" t="s">
        <v>1064</v>
      </c>
      <c r="B95" s="322" t="s">
        <v>1262</v>
      </c>
      <c r="C95" s="333">
        <v>468</v>
      </c>
      <c r="D95" s="380"/>
      <c r="E95" s="389"/>
    </row>
    <row r="96" spans="1:5" ht="57" customHeight="1" x14ac:dyDescent="0.25">
      <c r="A96" s="394" t="s">
        <v>1058</v>
      </c>
      <c r="B96" s="322" t="s">
        <v>1263</v>
      </c>
      <c r="C96" s="333">
        <v>722</v>
      </c>
      <c r="D96" s="380"/>
      <c r="E96" s="389"/>
    </row>
    <row r="97" spans="1:5" ht="30" customHeight="1" x14ac:dyDescent="0.25">
      <c r="A97" s="394" t="s">
        <v>1129</v>
      </c>
      <c r="B97" s="322" t="s">
        <v>1264</v>
      </c>
      <c r="C97" s="329">
        <f>C98</f>
        <v>31</v>
      </c>
      <c r="D97" s="380"/>
      <c r="E97" s="389"/>
    </row>
    <row r="98" spans="1:5" ht="55.5" customHeight="1" x14ac:dyDescent="0.25">
      <c r="A98" s="394" t="s">
        <v>1265</v>
      </c>
      <c r="B98" s="322" t="s">
        <v>1266</v>
      </c>
      <c r="C98" s="329">
        <f>C99</f>
        <v>31</v>
      </c>
      <c r="D98" s="380"/>
      <c r="E98" s="389"/>
    </row>
    <row r="99" spans="1:5" ht="51" customHeight="1" x14ac:dyDescent="0.25">
      <c r="A99" s="334" t="s">
        <v>1131</v>
      </c>
      <c r="B99" s="326" t="s">
        <v>1267</v>
      </c>
      <c r="C99" s="327">
        <v>31</v>
      </c>
      <c r="D99" s="380"/>
      <c r="E99" s="389"/>
    </row>
    <row r="100" spans="1:5" ht="44.25" customHeight="1" x14ac:dyDescent="0.25">
      <c r="A100" s="397" t="s">
        <v>1268</v>
      </c>
      <c r="B100" s="322" t="s">
        <v>1269</v>
      </c>
      <c r="C100" s="333">
        <v>127.3</v>
      </c>
      <c r="D100" s="380"/>
      <c r="E100" s="389"/>
    </row>
    <row r="101" spans="1:5" ht="31.5" customHeight="1" x14ac:dyDescent="0.25">
      <c r="A101" s="394" t="s">
        <v>1133</v>
      </c>
      <c r="B101" s="322" t="s">
        <v>1270</v>
      </c>
      <c r="C101" s="333">
        <v>120.1</v>
      </c>
      <c r="D101" s="380"/>
      <c r="E101" s="389"/>
    </row>
    <row r="102" spans="1:5" ht="37.5" customHeight="1" x14ac:dyDescent="0.25">
      <c r="A102" s="394" t="s">
        <v>576</v>
      </c>
      <c r="B102" s="322" t="s">
        <v>1271</v>
      </c>
      <c r="C102" s="329">
        <f>C103</f>
        <v>3287.6</v>
      </c>
      <c r="D102" s="380"/>
      <c r="E102" s="389"/>
    </row>
    <row r="103" spans="1:5" ht="36.75" x14ac:dyDescent="0.25">
      <c r="A103" s="334" t="s">
        <v>578</v>
      </c>
      <c r="B103" s="326" t="s">
        <v>1272</v>
      </c>
      <c r="C103" s="327">
        <v>3287.6</v>
      </c>
      <c r="D103" s="380"/>
      <c r="E103" s="389"/>
    </row>
    <row r="104" spans="1:5" ht="16.5" x14ac:dyDescent="0.25">
      <c r="A104" s="396" t="s">
        <v>817</v>
      </c>
      <c r="B104" s="322" t="s">
        <v>1273</v>
      </c>
      <c r="C104" s="329">
        <f>C106+C105</f>
        <v>526.1</v>
      </c>
      <c r="D104" s="380"/>
      <c r="E104" s="389"/>
    </row>
    <row r="105" spans="1:5" ht="16.5" x14ac:dyDescent="0.25">
      <c r="A105" s="396" t="s">
        <v>1274</v>
      </c>
      <c r="B105" s="322" t="s">
        <v>1275</v>
      </c>
      <c r="C105" s="329">
        <v>-0.4</v>
      </c>
      <c r="D105" s="380"/>
      <c r="E105" s="389"/>
    </row>
    <row r="106" spans="1:5" ht="16.5" x14ac:dyDescent="0.25">
      <c r="A106" s="396" t="s">
        <v>819</v>
      </c>
      <c r="B106" s="322" t="s">
        <v>1276</v>
      </c>
      <c r="C106" s="329">
        <f>C107</f>
        <v>526.5</v>
      </c>
      <c r="D106" s="380"/>
      <c r="E106" s="389"/>
    </row>
    <row r="107" spans="1:5" ht="21.75" customHeight="1" x14ac:dyDescent="0.25">
      <c r="A107" s="355" t="s">
        <v>821</v>
      </c>
      <c r="B107" s="326" t="s">
        <v>1277</v>
      </c>
      <c r="C107" s="327">
        <v>526.5</v>
      </c>
      <c r="D107" s="380"/>
      <c r="E107" s="389"/>
    </row>
    <row r="108" spans="1:5" ht="16.5" x14ac:dyDescent="0.25">
      <c r="A108" s="398" t="s">
        <v>580</v>
      </c>
      <c r="B108" s="320" t="s">
        <v>1278</v>
      </c>
      <c r="C108" s="315">
        <f>C109+C153+C152</f>
        <v>951249.8</v>
      </c>
      <c r="D108" s="380"/>
      <c r="E108" s="389"/>
    </row>
    <row r="109" spans="1:5" ht="30" x14ac:dyDescent="0.25">
      <c r="A109" s="396" t="s">
        <v>1279</v>
      </c>
      <c r="B109" s="322" t="s">
        <v>1280</v>
      </c>
      <c r="C109" s="329">
        <f>C110+C114+C119+C145</f>
        <v>949555</v>
      </c>
      <c r="D109" s="380"/>
      <c r="E109" s="389"/>
    </row>
    <row r="110" spans="1:5" ht="30" x14ac:dyDescent="0.25">
      <c r="A110" s="396" t="s">
        <v>886</v>
      </c>
      <c r="B110" s="322" t="s">
        <v>1281</v>
      </c>
      <c r="C110" s="323">
        <f>C111</f>
        <v>229758.5</v>
      </c>
      <c r="D110" s="380"/>
      <c r="E110" s="389"/>
    </row>
    <row r="111" spans="1:5" ht="15.75" x14ac:dyDescent="0.25">
      <c r="A111" s="396" t="s">
        <v>888</v>
      </c>
      <c r="B111" s="322" t="s">
        <v>1282</v>
      </c>
      <c r="C111" s="323">
        <f>C112+C113</f>
        <v>229758.5</v>
      </c>
      <c r="D111" s="380"/>
      <c r="E111" s="389"/>
    </row>
    <row r="112" spans="1:5" ht="26.25" customHeight="1" x14ac:dyDescent="0.25">
      <c r="A112" s="355" t="s">
        <v>890</v>
      </c>
      <c r="B112" s="326" t="s">
        <v>1283</v>
      </c>
      <c r="C112" s="327">
        <v>226758.5</v>
      </c>
      <c r="D112" s="380"/>
      <c r="E112" s="389"/>
    </row>
    <row r="113" spans="1:5" ht="30" customHeight="1" x14ac:dyDescent="0.25">
      <c r="A113" s="355" t="s">
        <v>892</v>
      </c>
      <c r="B113" s="326" t="s">
        <v>1284</v>
      </c>
      <c r="C113" s="327">
        <v>3000</v>
      </c>
      <c r="D113" s="380"/>
      <c r="E113" s="389"/>
    </row>
    <row r="114" spans="1:5" ht="36" customHeight="1" x14ac:dyDescent="0.25">
      <c r="A114" s="396" t="s">
        <v>584</v>
      </c>
      <c r="B114" s="322" t="s">
        <v>1285</v>
      </c>
      <c r="C114" s="333">
        <f>C117+C116+C115</f>
        <v>121459.8</v>
      </c>
      <c r="D114" s="380"/>
      <c r="E114" s="389"/>
    </row>
    <row r="115" spans="1:5" ht="63" customHeight="1" x14ac:dyDescent="0.25">
      <c r="A115" s="462" t="s">
        <v>1398</v>
      </c>
      <c r="B115" s="322" t="s">
        <v>1394</v>
      </c>
      <c r="C115" s="333">
        <v>40551</v>
      </c>
      <c r="D115" s="380"/>
      <c r="E115" s="389"/>
    </row>
    <row r="116" spans="1:5" ht="35.25" customHeight="1" x14ac:dyDescent="0.25">
      <c r="A116" s="397" t="s">
        <v>1286</v>
      </c>
      <c r="B116" s="322" t="s">
        <v>1287</v>
      </c>
      <c r="C116" s="333">
        <v>20190.900000000001</v>
      </c>
      <c r="D116" s="380"/>
      <c r="E116" s="389"/>
    </row>
    <row r="117" spans="1:5" ht="15.75" x14ac:dyDescent="0.25">
      <c r="A117" s="396" t="s">
        <v>586</v>
      </c>
      <c r="B117" s="322" t="s">
        <v>1288</v>
      </c>
      <c r="C117" s="333">
        <f>C118</f>
        <v>60717.9</v>
      </c>
      <c r="D117" s="380"/>
      <c r="E117" s="389"/>
    </row>
    <row r="118" spans="1:5" ht="23.25" customHeight="1" x14ac:dyDescent="0.25">
      <c r="A118" s="342" t="s">
        <v>1289</v>
      </c>
      <c r="B118" s="326" t="s">
        <v>1290</v>
      </c>
      <c r="C118" s="327">
        <v>60717.9</v>
      </c>
      <c r="D118" s="380"/>
      <c r="E118" s="389"/>
    </row>
    <row r="119" spans="1:5" ht="30" x14ac:dyDescent="0.25">
      <c r="A119" s="399" t="s">
        <v>598</v>
      </c>
      <c r="B119" s="322" t="s">
        <v>1291</v>
      </c>
      <c r="C119" s="333">
        <f>C120+C122+C124+C126+C129+C131+C133+C136+C138+C143+C141+C140+C135+C142+C128</f>
        <v>546456.39999999991</v>
      </c>
      <c r="D119" s="380"/>
      <c r="E119" s="389"/>
    </row>
    <row r="120" spans="1:5" ht="30" x14ac:dyDescent="0.25">
      <c r="A120" s="399" t="s">
        <v>943</v>
      </c>
      <c r="B120" s="322" t="s">
        <v>1292</v>
      </c>
      <c r="C120" s="333">
        <f>C121</f>
        <v>38050</v>
      </c>
      <c r="D120" s="380"/>
      <c r="E120" s="389"/>
    </row>
    <row r="121" spans="1:5" ht="24" x14ac:dyDescent="0.25">
      <c r="A121" s="344" t="s">
        <v>945</v>
      </c>
      <c r="B121" s="326" t="s">
        <v>1293</v>
      </c>
      <c r="C121" s="327">
        <v>38050</v>
      </c>
      <c r="D121" s="380"/>
      <c r="E121" s="389"/>
    </row>
    <row r="122" spans="1:5" ht="30" x14ac:dyDescent="0.25">
      <c r="A122" s="399" t="s">
        <v>600</v>
      </c>
      <c r="B122" s="322" t="s">
        <v>1294</v>
      </c>
      <c r="C122" s="333">
        <f>C123</f>
        <v>2010.3</v>
      </c>
      <c r="D122" s="380"/>
      <c r="E122" s="389"/>
    </row>
    <row r="123" spans="1:5" ht="24" x14ac:dyDescent="0.25">
      <c r="A123" s="344" t="s">
        <v>602</v>
      </c>
      <c r="B123" s="326" t="s">
        <v>1295</v>
      </c>
      <c r="C123" s="327">
        <v>2010.3</v>
      </c>
      <c r="D123" s="380"/>
      <c r="E123" s="389"/>
    </row>
    <row r="124" spans="1:5" ht="45" x14ac:dyDescent="0.25">
      <c r="A124" s="399" t="s">
        <v>947</v>
      </c>
      <c r="B124" s="322" t="s">
        <v>1296</v>
      </c>
      <c r="C124" s="333">
        <f>C125</f>
        <v>3473.4</v>
      </c>
      <c r="D124" s="380"/>
      <c r="E124" s="389"/>
    </row>
    <row r="125" spans="1:5" ht="36" x14ac:dyDescent="0.25">
      <c r="A125" s="344" t="s">
        <v>949</v>
      </c>
      <c r="B125" s="326" t="s">
        <v>1297</v>
      </c>
      <c r="C125" s="327">
        <v>3473.4</v>
      </c>
      <c r="D125" s="380"/>
      <c r="E125" s="389"/>
    </row>
    <row r="126" spans="1:5" ht="59.25" customHeight="1" x14ac:dyDescent="0.25">
      <c r="A126" s="399" t="s">
        <v>951</v>
      </c>
      <c r="B126" s="322" t="s">
        <v>1298</v>
      </c>
      <c r="C126" s="333">
        <f>C127</f>
        <v>570.5</v>
      </c>
      <c r="D126" s="380"/>
      <c r="E126" s="389"/>
    </row>
    <row r="127" spans="1:5" ht="40.5" customHeight="1" x14ac:dyDescent="0.25">
      <c r="A127" s="344" t="s">
        <v>953</v>
      </c>
      <c r="B127" s="326" t="s">
        <v>1299</v>
      </c>
      <c r="C127" s="327">
        <v>570.5</v>
      </c>
      <c r="D127" s="380"/>
      <c r="E127" s="389"/>
    </row>
    <row r="128" spans="1:5" ht="60" x14ac:dyDescent="0.25">
      <c r="A128" s="400" t="s">
        <v>1300</v>
      </c>
      <c r="B128" s="322" t="s">
        <v>1301</v>
      </c>
      <c r="C128" s="333">
        <v>130.9</v>
      </c>
      <c r="D128" s="380"/>
      <c r="E128" s="389"/>
    </row>
    <row r="129" spans="1:5" ht="45" x14ac:dyDescent="0.25">
      <c r="A129" s="399" t="s">
        <v>846</v>
      </c>
      <c r="B129" s="322" t="s">
        <v>1302</v>
      </c>
      <c r="C129" s="333">
        <f>C130</f>
        <v>5648</v>
      </c>
      <c r="D129" s="380"/>
      <c r="E129" s="389"/>
    </row>
    <row r="130" spans="1:5" ht="24" x14ac:dyDescent="0.25">
      <c r="A130" s="344" t="s">
        <v>848</v>
      </c>
      <c r="B130" s="326" t="s">
        <v>1303</v>
      </c>
      <c r="C130" s="327">
        <v>5648</v>
      </c>
      <c r="D130" s="380"/>
      <c r="E130" s="389"/>
    </row>
    <row r="131" spans="1:5" ht="43.5" customHeight="1" x14ac:dyDescent="0.25">
      <c r="A131" s="396" t="s">
        <v>955</v>
      </c>
      <c r="B131" s="322" t="s">
        <v>1304</v>
      </c>
      <c r="C131" s="333">
        <f>C132</f>
        <v>2725</v>
      </c>
      <c r="D131" s="380"/>
      <c r="E131" s="389"/>
    </row>
    <row r="132" spans="1:5" ht="36.75" x14ac:dyDescent="0.25">
      <c r="A132" s="342" t="s">
        <v>957</v>
      </c>
      <c r="B132" s="326" t="s">
        <v>1305</v>
      </c>
      <c r="C132" s="327">
        <v>2725</v>
      </c>
      <c r="D132" s="380"/>
      <c r="E132" s="389"/>
    </row>
    <row r="133" spans="1:5" ht="42" customHeight="1" x14ac:dyDescent="0.25">
      <c r="A133" s="396" t="s">
        <v>604</v>
      </c>
      <c r="B133" s="322" t="s">
        <v>1306</v>
      </c>
      <c r="C133" s="333">
        <f>C134</f>
        <v>236809.4</v>
      </c>
      <c r="D133" s="380"/>
      <c r="E133" s="389"/>
    </row>
    <row r="134" spans="1:5" ht="24.75" x14ac:dyDescent="0.25">
      <c r="A134" s="342" t="s">
        <v>1307</v>
      </c>
      <c r="B134" s="326" t="s">
        <v>1308</v>
      </c>
      <c r="C134" s="327">
        <v>236809.4</v>
      </c>
      <c r="D134" s="380"/>
      <c r="E134" s="389"/>
    </row>
    <row r="135" spans="1:5" ht="78.75" customHeight="1" x14ac:dyDescent="0.25">
      <c r="A135" s="397" t="s">
        <v>625</v>
      </c>
      <c r="B135" s="322" t="s">
        <v>1309</v>
      </c>
      <c r="C135" s="333">
        <v>0</v>
      </c>
      <c r="D135" s="380"/>
      <c r="E135" s="389"/>
    </row>
    <row r="136" spans="1:5" ht="57" customHeight="1" x14ac:dyDescent="0.25">
      <c r="A136" s="396" t="s">
        <v>861</v>
      </c>
      <c r="B136" s="322" t="s">
        <v>1310</v>
      </c>
      <c r="C136" s="333">
        <f>C137</f>
        <v>18409.8</v>
      </c>
      <c r="D136" s="380"/>
      <c r="E136" s="389"/>
    </row>
    <row r="137" spans="1:5" ht="38.25" customHeight="1" x14ac:dyDescent="0.25">
      <c r="A137" s="342" t="s">
        <v>863</v>
      </c>
      <c r="B137" s="326" t="s">
        <v>1311</v>
      </c>
      <c r="C137" s="327">
        <v>18409.8</v>
      </c>
      <c r="D137" s="380"/>
      <c r="E137" s="389"/>
    </row>
    <row r="138" spans="1:5" ht="87.75" customHeight="1" x14ac:dyDescent="0.25">
      <c r="A138" s="396" t="s">
        <v>865</v>
      </c>
      <c r="B138" s="322" t="s">
        <v>1312</v>
      </c>
      <c r="C138" s="333">
        <f>C139</f>
        <v>5833.8</v>
      </c>
      <c r="D138" s="380"/>
      <c r="E138" s="389"/>
    </row>
    <row r="139" spans="1:5" ht="47.25" customHeight="1" x14ac:dyDescent="0.25">
      <c r="A139" s="342" t="s">
        <v>866</v>
      </c>
      <c r="B139" s="326" t="s">
        <v>1313</v>
      </c>
      <c r="C139" s="327">
        <v>5833.8</v>
      </c>
      <c r="D139" s="380"/>
      <c r="E139" s="389"/>
    </row>
    <row r="140" spans="1:5" ht="113.25" customHeight="1" x14ac:dyDescent="0.25">
      <c r="A140" s="401" t="s">
        <v>626</v>
      </c>
      <c r="B140" s="322" t="s">
        <v>1314</v>
      </c>
      <c r="C140" s="333">
        <v>2869.6</v>
      </c>
      <c r="D140" s="380"/>
      <c r="E140" s="389"/>
    </row>
    <row r="141" spans="1:5" ht="75" x14ac:dyDescent="0.25">
      <c r="A141" s="397" t="s">
        <v>995</v>
      </c>
      <c r="B141" s="322" t="s">
        <v>1315</v>
      </c>
      <c r="C141" s="333">
        <v>1830</v>
      </c>
      <c r="D141" s="380"/>
      <c r="E141" s="389"/>
    </row>
    <row r="142" spans="1:5" ht="75" x14ac:dyDescent="0.25">
      <c r="A142" s="397" t="s">
        <v>628</v>
      </c>
      <c r="B142" s="322" t="s">
        <v>1316</v>
      </c>
      <c r="C142" s="333">
        <v>9180.5</v>
      </c>
      <c r="D142" s="380"/>
      <c r="E142" s="389"/>
    </row>
    <row r="143" spans="1:5" ht="15.75" x14ac:dyDescent="0.25">
      <c r="A143" s="396" t="s">
        <v>868</v>
      </c>
      <c r="B143" s="322" t="s">
        <v>1317</v>
      </c>
      <c r="C143" s="333">
        <f>C144</f>
        <v>218915.20000000001</v>
      </c>
      <c r="D143" s="380"/>
      <c r="E143" s="389"/>
    </row>
    <row r="144" spans="1:5" ht="18" customHeight="1" x14ac:dyDescent="0.25">
      <c r="A144" s="342" t="s">
        <v>1318</v>
      </c>
      <c r="B144" s="326" t="s">
        <v>1319</v>
      </c>
      <c r="C144" s="327">
        <v>218915.20000000001</v>
      </c>
      <c r="D144" s="380"/>
      <c r="E144" s="389"/>
    </row>
    <row r="145" spans="1:5" ht="15.75" x14ac:dyDescent="0.25">
      <c r="A145" s="396" t="s">
        <v>261</v>
      </c>
      <c r="B145" s="322" t="s">
        <v>1320</v>
      </c>
      <c r="C145" s="333">
        <f>C146+C148+C150</f>
        <v>51880.3</v>
      </c>
      <c r="D145" s="380"/>
      <c r="E145" s="389"/>
    </row>
    <row r="146" spans="1:5" ht="61.5" customHeight="1" x14ac:dyDescent="0.25">
      <c r="A146" s="396" t="s">
        <v>631</v>
      </c>
      <c r="B146" s="322" t="s">
        <v>1321</v>
      </c>
      <c r="C146" s="333">
        <f>C147</f>
        <v>21302.799999999999</v>
      </c>
      <c r="D146" s="380"/>
      <c r="E146" s="389"/>
    </row>
    <row r="147" spans="1:5" ht="48.75" x14ac:dyDescent="0.25">
      <c r="A147" s="342" t="s">
        <v>633</v>
      </c>
      <c r="B147" s="326" t="s">
        <v>1322</v>
      </c>
      <c r="C147" s="327">
        <v>21302.799999999999</v>
      </c>
      <c r="D147" s="380"/>
      <c r="E147" s="389"/>
    </row>
    <row r="148" spans="1:5" ht="28.5" customHeight="1" x14ac:dyDescent="0.25">
      <c r="A148" s="396" t="s">
        <v>912</v>
      </c>
      <c r="B148" s="322" t="s">
        <v>1323</v>
      </c>
      <c r="C148" s="333">
        <f>C149</f>
        <v>9239.6</v>
      </c>
      <c r="D148" s="380"/>
      <c r="E148" s="389"/>
    </row>
    <row r="149" spans="1:5" ht="48.75" x14ac:dyDescent="0.25">
      <c r="A149" s="342" t="s">
        <v>1014</v>
      </c>
      <c r="B149" s="326" t="s">
        <v>1324</v>
      </c>
      <c r="C149" s="327">
        <v>9239.6</v>
      </c>
      <c r="D149" s="380"/>
      <c r="E149" s="389"/>
    </row>
    <row r="150" spans="1:5" ht="30.75" customHeight="1" x14ac:dyDescent="0.25">
      <c r="A150" s="396" t="s">
        <v>998</v>
      </c>
      <c r="B150" s="322" t="s">
        <v>1325</v>
      </c>
      <c r="C150" s="333">
        <f>C151</f>
        <v>21337.9</v>
      </c>
      <c r="D150" s="380"/>
      <c r="E150" s="389"/>
    </row>
    <row r="151" spans="1:5" ht="24.75" x14ac:dyDescent="0.25">
      <c r="A151" s="342" t="s">
        <v>1326</v>
      </c>
      <c r="B151" s="326" t="s">
        <v>1327</v>
      </c>
      <c r="C151" s="327">
        <v>21337.9</v>
      </c>
      <c r="D151" s="380"/>
      <c r="E151" s="389"/>
    </row>
    <row r="152" spans="1:5" ht="15.75" x14ac:dyDescent="0.25">
      <c r="A152" s="396" t="s">
        <v>1328</v>
      </c>
      <c r="B152" s="322" t="s">
        <v>1329</v>
      </c>
      <c r="C152" s="333">
        <v>1784.9</v>
      </c>
      <c r="D152" s="380"/>
      <c r="E152" s="389"/>
    </row>
    <row r="153" spans="1:5" ht="60" x14ac:dyDescent="0.25">
      <c r="A153" s="359" t="s">
        <v>640</v>
      </c>
      <c r="B153" s="322" t="s">
        <v>1330</v>
      </c>
      <c r="C153" s="329">
        <f>C154</f>
        <v>-90.1</v>
      </c>
      <c r="D153" s="380"/>
      <c r="E153" s="389"/>
    </row>
    <row r="154" spans="1:5" ht="60" x14ac:dyDescent="0.25">
      <c r="A154" s="360" t="s">
        <v>642</v>
      </c>
      <c r="B154" s="322" t="s">
        <v>1331</v>
      </c>
      <c r="C154" s="333">
        <v>-90.1</v>
      </c>
      <c r="D154" s="380"/>
      <c r="E154" s="389"/>
    </row>
    <row r="155" spans="1:5" ht="15" x14ac:dyDescent="0.2">
      <c r="A155" s="380"/>
      <c r="B155" s="380"/>
      <c r="C155" s="380"/>
      <c r="D155" s="380"/>
      <c r="E155" s="389"/>
    </row>
    <row r="156" spans="1:5" ht="15" x14ac:dyDescent="0.2">
      <c r="A156" s="380"/>
      <c r="B156" s="380"/>
      <c r="C156" s="380"/>
      <c r="D156" s="380"/>
      <c r="E156" s="389"/>
    </row>
    <row r="157" spans="1:5" ht="15" x14ac:dyDescent="0.2">
      <c r="A157" s="380"/>
      <c r="B157" s="380"/>
      <c r="C157" s="380"/>
      <c r="D157" s="380"/>
      <c r="E157" s="389"/>
    </row>
    <row r="158" spans="1:5" ht="15" x14ac:dyDescent="0.2">
      <c r="A158" s="380"/>
      <c r="B158" s="380"/>
      <c r="C158" s="380"/>
      <c r="D158" s="380"/>
      <c r="E158" s="389"/>
    </row>
    <row r="159" spans="1:5" ht="15" x14ac:dyDescent="0.2">
      <c r="A159" s="380"/>
      <c r="B159" s="380"/>
      <c r="C159" s="380"/>
      <c r="D159" s="380"/>
      <c r="E159" s="389"/>
    </row>
    <row r="160" spans="1:5" ht="15" x14ac:dyDescent="0.2">
      <c r="A160" s="380"/>
      <c r="B160" s="380"/>
      <c r="C160" s="380"/>
      <c r="D160" s="380"/>
      <c r="E160" s="389"/>
    </row>
    <row r="161" spans="1:5" ht="15" x14ac:dyDescent="0.2">
      <c r="A161" s="380"/>
      <c r="B161" s="380"/>
      <c r="C161" s="380"/>
      <c r="D161" s="380"/>
      <c r="E161" s="389"/>
    </row>
    <row r="162" spans="1:5" ht="15" x14ac:dyDescent="0.2">
      <c r="A162" s="380"/>
      <c r="B162" s="380"/>
      <c r="C162" s="380"/>
      <c r="D162" s="380"/>
      <c r="E162" s="389"/>
    </row>
    <row r="163" spans="1:5" ht="15" x14ac:dyDescent="0.2">
      <c r="A163" s="380"/>
      <c r="B163" s="380"/>
      <c r="C163" s="380"/>
      <c r="D163" s="380"/>
      <c r="E163" s="389"/>
    </row>
    <row r="164" spans="1:5" ht="15" x14ac:dyDescent="0.2">
      <c r="A164" s="380"/>
      <c r="B164" s="380"/>
      <c r="C164" s="380"/>
      <c r="D164" s="380"/>
      <c r="E164" s="389"/>
    </row>
    <row r="165" spans="1:5" ht="15" x14ac:dyDescent="0.2">
      <c r="A165" s="380"/>
      <c r="B165" s="380"/>
      <c r="C165" s="380"/>
      <c r="D165" s="380"/>
      <c r="E165" s="389"/>
    </row>
    <row r="166" spans="1:5" ht="15" x14ac:dyDescent="0.2">
      <c r="A166" s="380"/>
      <c r="B166" s="380"/>
      <c r="C166" s="380"/>
      <c r="D166" s="380"/>
      <c r="E166" s="389"/>
    </row>
    <row r="167" spans="1:5" ht="15" x14ac:dyDescent="0.2">
      <c r="A167" s="380"/>
      <c r="B167" s="380"/>
      <c r="C167" s="380"/>
      <c r="D167" s="380"/>
      <c r="E167" s="389"/>
    </row>
    <row r="168" spans="1:5" ht="15" x14ac:dyDescent="0.2">
      <c r="A168" s="380"/>
      <c r="B168" s="380"/>
      <c r="C168" s="380"/>
      <c r="D168" s="380"/>
      <c r="E168" s="389"/>
    </row>
    <row r="169" spans="1:5" ht="15" x14ac:dyDescent="0.2">
      <c r="A169" s="380"/>
      <c r="B169" s="380"/>
      <c r="C169" s="380"/>
      <c r="D169" s="380"/>
      <c r="E169" s="389"/>
    </row>
    <row r="170" spans="1:5" ht="15" x14ac:dyDescent="0.2">
      <c r="A170" s="380"/>
      <c r="B170" s="380"/>
      <c r="C170" s="380"/>
      <c r="D170" s="380"/>
      <c r="E170" s="389"/>
    </row>
    <row r="171" spans="1:5" ht="15" x14ac:dyDescent="0.2">
      <c r="A171" s="380"/>
      <c r="B171" s="380"/>
      <c r="C171" s="380"/>
      <c r="D171" s="380"/>
      <c r="E171" s="389"/>
    </row>
    <row r="172" spans="1:5" ht="15" x14ac:dyDescent="0.2">
      <c r="A172" s="380"/>
      <c r="B172" s="380"/>
      <c r="C172" s="380"/>
      <c r="D172" s="380"/>
      <c r="E172" s="389"/>
    </row>
    <row r="173" spans="1:5" ht="15" x14ac:dyDescent="0.2">
      <c r="A173" s="380"/>
      <c r="B173" s="380"/>
      <c r="C173" s="380"/>
      <c r="D173" s="380"/>
      <c r="E173" s="389"/>
    </row>
    <row r="174" spans="1:5" ht="15" x14ac:dyDescent="0.2">
      <c r="A174" s="380"/>
      <c r="B174" s="380"/>
      <c r="C174" s="380"/>
      <c r="D174" s="380"/>
      <c r="E174" s="389"/>
    </row>
    <row r="175" spans="1:5" ht="15" x14ac:dyDescent="0.2">
      <c r="A175" s="380"/>
      <c r="B175" s="380"/>
      <c r="C175" s="380"/>
      <c r="D175" s="380"/>
      <c r="E175" s="389"/>
    </row>
    <row r="176" spans="1:5" ht="15" x14ac:dyDescent="0.2">
      <c r="A176" s="380"/>
      <c r="B176" s="380"/>
      <c r="C176" s="380"/>
      <c r="D176" s="380"/>
      <c r="E176" s="389"/>
    </row>
    <row r="177" spans="1:5" ht="15" x14ac:dyDescent="0.2">
      <c r="A177" s="380"/>
      <c r="B177" s="380"/>
      <c r="C177" s="380"/>
      <c r="D177" s="380"/>
      <c r="E177" s="389"/>
    </row>
    <row r="178" spans="1:5" ht="15" x14ac:dyDescent="0.2">
      <c r="A178" s="380"/>
      <c r="B178" s="380"/>
      <c r="C178" s="380"/>
      <c r="D178" s="380"/>
      <c r="E178" s="389"/>
    </row>
    <row r="179" spans="1:5" ht="15" x14ac:dyDescent="0.2">
      <c r="A179" s="380"/>
      <c r="B179" s="380"/>
      <c r="C179" s="380"/>
      <c r="D179" s="380"/>
      <c r="E179" s="389"/>
    </row>
    <row r="180" spans="1:5" ht="15" x14ac:dyDescent="0.2">
      <c r="A180" s="380"/>
      <c r="B180" s="380"/>
      <c r="C180" s="380"/>
      <c r="D180" s="380"/>
      <c r="E180" s="389"/>
    </row>
    <row r="181" spans="1:5" ht="15" x14ac:dyDescent="0.2">
      <c r="A181" s="380"/>
      <c r="B181" s="380"/>
      <c r="C181" s="380"/>
      <c r="D181" s="380"/>
      <c r="E181" s="389"/>
    </row>
    <row r="182" spans="1:5" ht="15" x14ac:dyDescent="0.2">
      <c r="A182" s="380"/>
      <c r="B182" s="380"/>
      <c r="C182" s="380"/>
      <c r="D182" s="380"/>
      <c r="E182" s="389"/>
    </row>
    <row r="183" spans="1:5" ht="15" x14ac:dyDescent="0.2">
      <c r="A183" s="380"/>
      <c r="B183" s="380"/>
      <c r="C183" s="380"/>
      <c r="D183" s="380"/>
      <c r="E183" s="389"/>
    </row>
    <row r="184" spans="1:5" ht="15" x14ac:dyDescent="0.2">
      <c r="A184" s="380"/>
      <c r="B184" s="380"/>
      <c r="C184" s="380"/>
      <c r="D184" s="380"/>
      <c r="E184" s="389"/>
    </row>
    <row r="185" spans="1:5" ht="15" x14ac:dyDescent="0.2">
      <c r="A185" s="380"/>
      <c r="B185" s="380"/>
      <c r="C185" s="380"/>
      <c r="D185" s="380"/>
      <c r="E185" s="389"/>
    </row>
    <row r="186" spans="1:5" ht="15" x14ac:dyDescent="0.2">
      <c r="A186" s="380"/>
      <c r="B186" s="380"/>
      <c r="C186" s="380"/>
      <c r="D186" s="380"/>
      <c r="E186" s="389"/>
    </row>
    <row r="187" spans="1:5" ht="15" x14ac:dyDescent="0.2">
      <c r="A187" s="380"/>
      <c r="B187" s="380"/>
      <c r="C187" s="380"/>
      <c r="D187" s="380"/>
      <c r="E187" s="389"/>
    </row>
    <row r="188" spans="1:5" ht="15" x14ac:dyDescent="0.2">
      <c r="A188" s="380"/>
      <c r="B188" s="380"/>
      <c r="C188" s="380"/>
      <c r="D188" s="380"/>
      <c r="E188" s="389"/>
    </row>
    <row r="189" spans="1:5" ht="15" x14ac:dyDescent="0.2">
      <c r="A189" s="380"/>
      <c r="B189" s="380"/>
      <c r="C189" s="380"/>
      <c r="D189" s="380"/>
      <c r="E189" s="389"/>
    </row>
    <row r="190" spans="1:5" ht="15" x14ac:dyDescent="0.2">
      <c r="A190" s="380"/>
      <c r="B190" s="380"/>
      <c r="C190" s="380"/>
      <c r="D190" s="380"/>
      <c r="E190" s="389"/>
    </row>
    <row r="191" spans="1:5" ht="15" x14ac:dyDescent="0.2">
      <c r="A191" s="380"/>
      <c r="B191" s="380"/>
      <c r="C191" s="380"/>
      <c r="D191" s="380"/>
      <c r="E191" s="389"/>
    </row>
    <row r="192" spans="1:5" ht="15" x14ac:dyDescent="0.2">
      <c r="A192" s="380"/>
      <c r="B192" s="380"/>
      <c r="C192" s="380"/>
      <c r="D192" s="380"/>
      <c r="E192" s="389"/>
    </row>
    <row r="193" spans="1:5" ht="15" x14ac:dyDescent="0.2">
      <c r="A193" s="380"/>
      <c r="B193" s="380"/>
      <c r="C193" s="380"/>
      <c r="D193" s="380"/>
      <c r="E193" s="389"/>
    </row>
    <row r="194" spans="1:5" ht="15" x14ac:dyDescent="0.2">
      <c r="A194" s="380"/>
      <c r="B194" s="380"/>
      <c r="C194" s="380"/>
      <c r="D194" s="380"/>
      <c r="E194" s="389"/>
    </row>
    <row r="195" spans="1:5" ht="15" x14ac:dyDescent="0.2">
      <c r="A195" s="380"/>
      <c r="B195" s="380"/>
      <c r="C195" s="380"/>
      <c r="D195" s="380"/>
      <c r="E195" s="389"/>
    </row>
    <row r="196" spans="1:5" ht="15" x14ac:dyDescent="0.2">
      <c r="A196" s="380"/>
      <c r="B196" s="380"/>
      <c r="C196" s="380"/>
      <c r="D196" s="380"/>
      <c r="E196" s="389"/>
    </row>
    <row r="197" spans="1:5" ht="15" x14ac:dyDescent="0.2">
      <c r="A197" s="380"/>
      <c r="B197" s="380"/>
      <c r="C197" s="380"/>
      <c r="D197" s="380"/>
      <c r="E197" s="389"/>
    </row>
    <row r="198" spans="1:5" ht="15" x14ac:dyDescent="0.2">
      <c r="A198" s="380"/>
      <c r="B198" s="380"/>
      <c r="C198" s="380"/>
      <c r="D198" s="380"/>
      <c r="E198" s="389"/>
    </row>
    <row r="199" spans="1:5" ht="15" x14ac:dyDescent="0.2">
      <c r="A199" s="380"/>
      <c r="B199" s="380"/>
      <c r="C199" s="380"/>
      <c r="D199" s="380"/>
      <c r="E199" s="389"/>
    </row>
    <row r="200" spans="1:5" ht="15" x14ac:dyDescent="0.2">
      <c r="A200" s="380"/>
      <c r="B200" s="380"/>
      <c r="C200" s="380"/>
      <c r="D200" s="380"/>
      <c r="E200" s="389"/>
    </row>
    <row r="201" spans="1:5" ht="15" x14ac:dyDescent="0.2">
      <c r="A201" s="380"/>
      <c r="B201" s="380"/>
      <c r="C201" s="380"/>
      <c r="D201" s="380"/>
      <c r="E201" s="389"/>
    </row>
    <row r="202" spans="1:5" ht="15" x14ac:dyDescent="0.2">
      <c r="A202" s="380"/>
      <c r="B202" s="380"/>
      <c r="C202" s="380"/>
      <c r="D202" s="380"/>
      <c r="E202" s="389"/>
    </row>
    <row r="203" spans="1:5" ht="15" x14ac:dyDescent="0.2">
      <c r="A203" s="380"/>
      <c r="B203" s="380"/>
      <c r="C203" s="380"/>
      <c r="D203" s="380"/>
      <c r="E203" s="389"/>
    </row>
    <row r="204" spans="1:5" ht="15" x14ac:dyDescent="0.2">
      <c r="A204" s="380"/>
      <c r="B204" s="380"/>
      <c r="C204" s="380"/>
      <c r="D204" s="380"/>
      <c r="E204" s="389"/>
    </row>
    <row r="205" spans="1:5" ht="15" x14ac:dyDescent="0.2">
      <c r="A205" s="380"/>
      <c r="B205" s="380"/>
      <c r="C205" s="380"/>
      <c r="D205" s="380"/>
      <c r="E205" s="389"/>
    </row>
    <row r="206" spans="1:5" ht="15" x14ac:dyDescent="0.2">
      <c r="A206" s="380"/>
      <c r="B206" s="380"/>
      <c r="C206" s="380"/>
      <c r="D206" s="380"/>
      <c r="E206" s="389"/>
    </row>
    <row r="207" spans="1:5" ht="15" x14ac:dyDescent="0.2">
      <c r="A207" s="380"/>
      <c r="B207" s="380"/>
      <c r="C207" s="380"/>
      <c r="D207" s="380"/>
      <c r="E207" s="389"/>
    </row>
    <row r="208" spans="1:5" ht="15" x14ac:dyDescent="0.2">
      <c r="A208" s="380"/>
      <c r="B208" s="380"/>
      <c r="C208" s="380"/>
      <c r="D208" s="380"/>
      <c r="E208" s="389"/>
    </row>
    <row r="209" spans="1:5" ht="15" x14ac:dyDescent="0.2">
      <c r="A209" s="380"/>
      <c r="B209" s="380"/>
      <c r="C209" s="380"/>
      <c r="D209" s="380"/>
      <c r="E209" s="389"/>
    </row>
    <row r="210" spans="1:5" ht="15" x14ac:dyDescent="0.2">
      <c r="A210" s="380"/>
      <c r="B210" s="380"/>
      <c r="C210" s="380"/>
      <c r="D210" s="380"/>
      <c r="E210" s="389"/>
    </row>
    <row r="211" spans="1:5" ht="15" x14ac:dyDescent="0.2">
      <c r="A211" s="380"/>
      <c r="B211" s="380"/>
      <c r="C211" s="380"/>
      <c r="D211" s="380"/>
      <c r="E211" s="389"/>
    </row>
    <row r="212" spans="1:5" ht="15" x14ac:dyDescent="0.2">
      <c r="A212" s="380"/>
      <c r="B212" s="380"/>
      <c r="C212" s="380"/>
      <c r="D212" s="380"/>
      <c r="E212" s="389"/>
    </row>
    <row r="213" spans="1:5" ht="15" x14ac:dyDescent="0.2">
      <c r="A213" s="380"/>
      <c r="B213" s="380"/>
      <c r="C213" s="380"/>
      <c r="D213" s="380"/>
      <c r="E213" s="389"/>
    </row>
    <row r="214" spans="1:5" ht="15" x14ac:dyDescent="0.2">
      <c r="A214" s="380"/>
      <c r="B214" s="380"/>
      <c r="C214" s="380"/>
      <c r="D214" s="380"/>
      <c r="E214" s="389"/>
    </row>
    <row r="215" spans="1:5" ht="15" x14ac:dyDescent="0.2">
      <c r="A215" s="380"/>
      <c r="B215" s="380"/>
      <c r="C215" s="380"/>
      <c r="D215" s="380"/>
      <c r="E215" s="389"/>
    </row>
    <row r="216" spans="1:5" ht="15" x14ac:dyDescent="0.2">
      <c r="A216" s="380"/>
      <c r="B216" s="380"/>
      <c r="C216" s="380"/>
      <c r="D216" s="380"/>
      <c r="E216" s="389"/>
    </row>
    <row r="217" spans="1:5" ht="15" x14ac:dyDescent="0.2">
      <c r="A217" s="380"/>
      <c r="B217" s="380"/>
      <c r="C217" s="380"/>
      <c r="D217" s="380"/>
      <c r="E217" s="389"/>
    </row>
    <row r="218" spans="1:5" ht="15" x14ac:dyDescent="0.2">
      <c r="A218" s="380"/>
      <c r="B218" s="380"/>
      <c r="C218" s="380"/>
      <c r="D218" s="380"/>
      <c r="E218" s="389"/>
    </row>
    <row r="219" spans="1:5" ht="15" x14ac:dyDescent="0.2">
      <c r="A219" s="380"/>
      <c r="B219" s="380"/>
      <c r="C219" s="380"/>
      <c r="D219" s="380"/>
      <c r="E219" s="389"/>
    </row>
    <row r="220" spans="1:5" ht="15" x14ac:dyDescent="0.2">
      <c r="A220" s="380"/>
      <c r="B220" s="380"/>
      <c r="C220" s="380"/>
      <c r="D220" s="380"/>
      <c r="E220" s="389"/>
    </row>
    <row r="221" spans="1:5" ht="15" x14ac:dyDescent="0.2">
      <c r="A221" s="380"/>
      <c r="B221" s="380"/>
      <c r="C221" s="380"/>
      <c r="D221" s="380"/>
      <c r="E221" s="389"/>
    </row>
    <row r="222" spans="1:5" ht="15" x14ac:dyDescent="0.2">
      <c r="A222" s="380"/>
      <c r="B222" s="380"/>
      <c r="C222" s="380"/>
      <c r="D222" s="380"/>
      <c r="E222" s="389"/>
    </row>
    <row r="223" spans="1:5" ht="15" x14ac:dyDescent="0.2">
      <c r="A223" s="380"/>
      <c r="B223" s="380"/>
      <c r="C223" s="380"/>
      <c r="D223" s="380"/>
      <c r="E223" s="389"/>
    </row>
    <row r="224" spans="1:5" ht="15" x14ac:dyDescent="0.2">
      <c r="A224" s="380"/>
      <c r="B224" s="380"/>
      <c r="C224" s="380"/>
      <c r="D224" s="380"/>
      <c r="E224" s="389"/>
    </row>
    <row r="225" spans="1:5" ht="15" x14ac:dyDescent="0.2">
      <c r="A225" s="380"/>
      <c r="B225" s="380"/>
      <c r="C225" s="380"/>
      <c r="D225" s="380"/>
      <c r="E225" s="389"/>
    </row>
    <row r="226" spans="1:5" ht="15" x14ac:dyDescent="0.2">
      <c r="A226" s="380"/>
      <c r="B226" s="380"/>
      <c r="C226" s="380"/>
      <c r="D226" s="380"/>
      <c r="E226" s="389"/>
    </row>
    <row r="227" spans="1:5" ht="15" x14ac:dyDescent="0.2">
      <c r="A227" s="380"/>
      <c r="B227" s="380"/>
      <c r="C227" s="380"/>
      <c r="D227" s="380"/>
      <c r="E227" s="389"/>
    </row>
    <row r="228" spans="1:5" ht="15" x14ac:dyDescent="0.2">
      <c r="A228" s="380"/>
      <c r="B228" s="380"/>
      <c r="C228" s="380"/>
      <c r="D228" s="380"/>
      <c r="E228" s="389"/>
    </row>
    <row r="229" spans="1:5" ht="15" x14ac:dyDescent="0.2">
      <c r="A229" s="380"/>
      <c r="B229" s="380"/>
      <c r="C229" s="380"/>
      <c r="D229" s="380"/>
      <c r="E229" s="389"/>
    </row>
    <row r="230" spans="1:5" ht="15" x14ac:dyDescent="0.2">
      <c r="A230" s="380"/>
      <c r="B230" s="380"/>
      <c r="C230" s="380"/>
      <c r="D230" s="380"/>
      <c r="E230" s="389"/>
    </row>
    <row r="231" spans="1:5" ht="15" x14ac:dyDescent="0.2">
      <c r="A231" s="380"/>
      <c r="B231" s="380"/>
      <c r="C231" s="380"/>
      <c r="D231" s="380"/>
      <c r="E231" s="389"/>
    </row>
    <row r="232" spans="1:5" ht="15" x14ac:dyDescent="0.2">
      <c r="A232" s="380"/>
      <c r="B232" s="380"/>
      <c r="C232" s="380"/>
      <c r="D232" s="380"/>
      <c r="E232" s="389"/>
    </row>
    <row r="233" spans="1:5" ht="15" x14ac:dyDescent="0.2">
      <c r="A233" s="380"/>
      <c r="B233" s="380"/>
      <c r="C233" s="380"/>
      <c r="D233" s="380"/>
      <c r="E233" s="389"/>
    </row>
    <row r="234" spans="1:5" ht="15" x14ac:dyDescent="0.2">
      <c r="A234" s="380"/>
      <c r="B234" s="380"/>
      <c r="C234" s="380"/>
      <c r="D234" s="380"/>
      <c r="E234" s="389"/>
    </row>
    <row r="235" spans="1:5" ht="15" x14ac:dyDescent="0.2">
      <c r="A235" s="380"/>
      <c r="B235" s="380"/>
      <c r="C235" s="380"/>
      <c r="D235" s="380"/>
      <c r="E235" s="389"/>
    </row>
    <row r="236" spans="1:5" ht="15" x14ac:dyDescent="0.2">
      <c r="A236" s="380"/>
      <c r="B236" s="380"/>
      <c r="C236" s="380"/>
      <c r="D236" s="380"/>
      <c r="E236" s="389"/>
    </row>
    <row r="237" spans="1:5" ht="15" x14ac:dyDescent="0.2">
      <c r="A237" s="380"/>
      <c r="B237" s="380"/>
      <c r="C237" s="380"/>
      <c r="D237" s="380"/>
      <c r="E237" s="389"/>
    </row>
    <row r="238" spans="1:5" ht="15" x14ac:dyDescent="0.2">
      <c r="A238" s="380"/>
      <c r="B238" s="380"/>
      <c r="C238" s="380"/>
      <c r="D238" s="380"/>
      <c r="E238" s="389"/>
    </row>
    <row r="239" spans="1:5" ht="15" x14ac:dyDescent="0.2">
      <c r="A239" s="380"/>
      <c r="B239" s="380"/>
      <c r="C239" s="380"/>
      <c r="D239" s="380"/>
      <c r="E239" s="389"/>
    </row>
    <row r="240" spans="1:5" ht="15" x14ac:dyDescent="0.2">
      <c r="A240" s="380"/>
      <c r="B240" s="380"/>
      <c r="C240" s="380"/>
      <c r="D240" s="380"/>
      <c r="E240" s="389"/>
    </row>
    <row r="241" spans="1:5" ht="15" x14ac:dyDescent="0.2">
      <c r="A241" s="380"/>
      <c r="B241" s="380"/>
      <c r="C241" s="380"/>
      <c r="D241" s="380"/>
      <c r="E241" s="389"/>
    </row>
    <row r="242" spans="1:5" ht="15" x14ac:dyDescent="0.2">
      <c r="A242" s="380"/>
      <c r="B242" s="380"/>
      <c r="C242" s="380"/>
      <c r="D242" s="380"/>
      <c r="E242" s="389"/>
    </row>
    <row r="243" spans="1:5" ht="15" x14ac:dyDescent="0.2">
      <c r="A243" s="380"/>
      <c r="B243" s="380"/>
      <c r="C243" s="380"/>
      <c r="D243" s="380"/>
      <c r="E243" s="389"/>
    </row>
    <row r="244" spans="1:5" ht="15" x14ac:dyDescent="0.2">
      <c r="A244" s="380"/>
      <c r="B244" s="380"/>
      <c r="C244" s="380"/>
      <c r="D244" s="380"/>
      <c r="E244" s="389"/>
    </row>
    <row r="245" spans="1:5" ht="15" x14ac:dyDescent="0.2">
      <c r="A245" s="380"/>
      <c r="B245" s="380"/>
      <c r="C245" s="380"/>
      <c r="D245" s="380"/>
      <c r="E245" s="389"/>
    </row>
    <row r="246" spans="1:5" ht="15" x14ac:dyDescent="0.2">
      <c r="A246" s="380"/>
      <c r="B246" s="380"/>
      <c r="C246" s="380"/>
      <c r="D246" s="380"/>
      <c r="E246" s="389"/>
    </row>
    <row r="247" spans="1:5" ht="15" x14ac:dyDescent="0.2">
      <c r="A247" s="380"/>
      <c r="B247" s="380"/>
      <c r="C247" s="380"/>
      <c r="D247" s="380"/>
      <c r="E247" s="389"/>
    </row>
    <row r="248" spans="1:5" ht="15" x14ac:dyDescent="0.2">
      <c r="A248" s="380"/>
      <c r="B248" s="380"/>
      <c r="C248" s="380"/>
      <c r="D248" s="380"/>
      <c r="E248" s="389"/>
    </row>
    <row r="249" spans="1:5" ht="15" x14ac:dyDescent="0.2">
      <c r="A249" s="380"/>
      <c r="B249" s="380"/>
      <c r="C249" s="380"/>
      <c r="D249" s="380"/>
      <c r="E249" s="389"/>
    </row>
    <row r="250" spans="1:5" ht="15" x14ac:dyDescent="0.2">
      <c r="A250" s="380"/>
      <c r="B250" s="380"/>
      <c r="C250" s="380"/>
      <c r="D250" s="380"/>
      <c r="E250" s="389"/>
    </row>
    <row r="251" spans="1:5" ht="15" x14ac:dyDescent="0.2">
      <c r="A251" s="380"/>
      <c r="B251" s="380"/>
      <c r="C251" s="380"/>
      <c r="D251" s="380"/>
      <c r="E251" s="389"/>
    </row>
    <row r="252" spans="1:5" ht="15" x14ac:dyDescent="0.2">
      <c r="A252" s="380"/>
      <c r="B252" s="380"/>
      <c r="C252" s="380"/>
      <c r="D252" s="380"/>
      <c r="E252" s="389"/>
    </row>
    <row r="253" spans="1:5" ht="15" x14ac:dyDescent="0.2">
      <c r="A253" s="380"/>
      <c r="B253" s="380"/>
      <c r="C253" s="380"/>
      <c r="D253" s="380"/>
      <c r="E253" s="389"/>
    </row>
    <row r="254" spans="1:5" ht="15" x14ac:dyDescent="0.2">
      <c r="A254" s="380"/>
      <c r="B254" s="380"/>
      <c r="C254" s="380"/>
      <c r="D254" s="380"/>
      <c r="E254" s="389"/>
    </row>
    <row r="255" spans="1:5" ht="15" x14ac:dyDescent="0.2">
      <c r="A255" s="380"/>
      <c r="B255" s="380"/>
      <c r="C255" s="380"/>
      <c r="D255" s="380"/>
      <c r="E255" s="389"/>
    </row>
    <row r="256" spans="1:5" ht="15" x14ac:dyDescent="0.2">
      <c r="A256" s="380"/>
      <c r="B256" s="380"/>
      <c r="C256" s="380"/>
      <c r="D256" s="380"/>
      <c r="E256" s="389"/>
    </row>
    <row r="257" spans="1:5" ht="15" x14ac:dyDescent="0.2">
      <c r="A257" s="380"/>
      <c r="B257" s="380"/>
      <c r="C257" s="380"/>
      <c r="D257" s="380"/>
      <c r="E257" s="389"/>
    </row>
    <row r="258" spans="1:5" ht="15" x14ac:dyDescent="0.2">
      <c r="A258" s="380"/>
      <c r="B258" s="380"/>
      <c r="C258" s="380"/>
      <c r="D258" s="380"/>
      <c r="E258" s="389"/>
    </row>
    <row r="259" spans="1:5" ht="15" x14ac:dyDescent="0.2">
      <c r="A259" s="380"/>
      <c r="B259" s="380"/>
      <c r="C259" s="380"/>
      <c r="D259" s="380"/>
      <c r="E259" s="389"/>
    </row>
    <row r="260" spans="1:5" ht="15" x14ac:dyDescent="0.2">
      <c r="A260" s="380"/>
      <c r="B260" s="380"/>
      <c r="C260" s="380"/>
      <c r="D260" s="380"/>
      <c r="E260" s="389"/>
    </row>
    <row r="261" spans="1:5" ht="15" x14ac:dyDescent="0.2">
      <c r="A261" s="380"/>
      <c r="B261" s="380"/>
      <c r="C261" s="380"/>
      <c r="D261" s="380"/>
      <c r="E261" s="389"/>
    </row>
    <row r="262" spans="1:5" ht="15" x14ac:dyDescent="0.2">
      <c r="A262" s="380"/>
      <c r="B262" s="380"/>
      <c r="C262" s="380"/>
      <c r="D262" s="380"/>
      <c r="E262" s="389"/>
    </row>
    <row r="263" spans="1:5" ht="15" x14ac:dyDescent="0.2">
      <c r="A263" s="380"/>
      <c r="B263" s="380"/>
      <c r="C263" s="380"/>
      <c r="D263" s="380"/>
      <c r="E263" s="389"/>
    </row>
    <row r="264" spans="1:5" ht="15" x14ac:dyDescent="0.2">
      <c r="A264" s="380"/>
      <c r="B264" s="380"/>
      <c r="C264" s="380"/>
      <c r="D264" s="380"/>
      <c r="E264" s="389"/>
    </row>
    <row r="265" spans="1:5" ht="15" x14ac:dyDescent="0.2">
      <c r="A265" s="380"/>
      <c r="B265" s="380"/>
      <c r="C265" s="380"/>
      <c r="D265" s="380"/>
      <c r="E265" s="389"/>
    </row>
    <row r="266" spans="1:5" ht="15" x14ac:dyDescent="0.2">
      <c r="A266" s="380"/>
      <c r="B266" s="380"/>
      <c r="C266" s="380"/>
      <c r="D266" s="380"/>
      <c r="E266" s="389"/>
    </row>
    <row r="267" spans="1:5" ht="15" x14ac:dyDescent="0.2">
      <c r="A267" s="380"/>
      <c r="B267" s="380"/>
      <c r="C267" s="380"/>
      <c r="D267" s="380"/>
      <c r="E267" s="389"/>
    </row>
    <row r="268" spans="1:5" ht="15" x14ac:dyDescent="0.2">
      <c r="A268" s="380"/>
      <c r="B268" s="380"/>
      <c r="C268" s="380"/>
      <c r="D268" s="380"/>
      <c r="E268" s="389"/>
    </row>
    <row r="269" spans="1:5" ht="15" x14ac:dyDescent="0.2">
      <c r="A269" s="380"/>
      <c r="B269" s="380"/>
      <c r="C269" s="380"/>
      <c r="D269" s="380"/>
      <c r="E269" s="389"/>
    </row>
    <row r="270" spans="1:5" ht="15" x14ac:dyDescent="0.2">
      <c r="A270" s="380"/>
      <c r="B270" s="380"/>
      <c r="C270" s="380"/>
      <c r="D270" s="380"/>
      <c r="E270" s="389"/>
    </row>
    <row r="271" spans="1:5" ht="15" x14ac:dyDescent="0.2">
      <c r="A271" s="380"/>
      <c r="B271" s="380"/>
      <c r="C271" s="380"/>
      <c r="D271" s="380"/>
      <c r="E271" s="389"/>
    </row>
    <row r="272" spans="1:5" ht="15" x14ac:dyDescent="0.2">
      <c r="A272" s="380"/>
      <c r="B272" s="380"/>
      <c r="C272" s="380"/>
      <c r="D272" s="380"/>
      <c r="E272" s="389"/>
    </row>
    <row r="273" spans="1:5" ht="15" x14ac:dyDescent="0.2">
      <c r="A273" s="380"/>
      <c r="B273" s="380"/>
      <c r="C273" s="380"/>
      <c r="D273" s="380"/>
      <c r="E273" s="389"/>
    </row>
    <row r="274" spans="1:5" ht="15" x14ac:dyDescent="0.2">
      <c r="A274" s="380"/>
      <c r="B274" s="380"/>
      <c r="C274" s="380"/>
      <c r="D274" s="380"/>
      <c r="E274" s="389"/>
    </row>
    <row r="275" spans="1:5" ht="15" x14ac:dyDescent="0.2">
      <c r="A275" s="380"/>
      <c r="B275" s="380"/>
      <c r="C275" s="380"/>
      <c r="D275" s="380"/>
      <c r="E275" s="389"/>
    </row>
    <row r="276" spans="1:5" ht="15" x14ac:dyDescent="0.2">
      <c r="A276" s="380"/>
      <c r="B276" s="380"/>
      <c r="C276" s="380"/>
      <c r="D276" s="380"/>
      <c r="E276" s="389"/>
    </row>
    <row r="277" spans="1:5" ht="15" x14ac:dyDescent="0.2">
      <c r="A277" s="380"/>
      <c r="B277" s="380"/>
      <c r="C277" s="380"/>
      <c r="D277" s="380"/>
      <c r="E277" s="389"/>
    </row>
    <row r="278" spans="1:5" ht="15" x14ac:dyDescent="0.2">
      <c r="A278" s="380"/>
      <c r="B278" s="380"/>
      <c r="C278" s="380"/>
      <c r="D278" s="380"/>
      <c r="E278" s="389"/>
    </row>
    <row r="279" spans="1:5" ht="15" x14ac:dyDescent="0.2">
      <c r="A279" s="380"/>
      <c r="B279" s="380"/>
      <c r="C279" s="380"/>
      <c r="D279" s="380"/>
      <c r="E279" s="389"/>
    </row>
    <row r="280" spans="1:5" ht="15" x14ac:dyDescent="0.2">
      <c r="A280" s="380"/>
      <c r="B280" s="380"/>
      <c r="C280" s="380"/>
      <c r="D280" s="380"/>
      <c r="E280" s="389"/>
    </row>
    <row r="281" spans="1:5" ht="15" x14ac:dyDescent="0.2">
      <c r="A281" s="380"/>
      <c r="B281" s="380"/>
      <c r="C281" s="380"/>
      <c r="D281" s="380"/>
      <c r="E281" s="389"/>
    </row>
    <row r="282" spans="1:5" ht="15" x14ac:dyDescent="0.2">
      <c r="A282" s="380"/>
      <c r="B282" s="380"/>
      <c r="C282" s="380"/>
      <c r="D282" s="380"/>
      <c r="E282" s="389"/>
    </row>
    <row r="283" spans="1:5" ht="15" x14ac:dyDescent="0.2">
      <c r="A283" s="380"/>
      <c r="B283" s="380"/>
      <c r="C283" s="380"/>
      <c r="D283" s="380"/>
      <c r="E283" s="389"/>
    </row>
    <row r="284" spans="1:5" ht="15" x14ac:dyDescent="0.2">
      <c r="A284" s="380"/>
      <c r="B284" s="380"/>
      <c r="C284" s="380"/>
      <c r="D284" s="380"/>
      <c r="E284" s="389"/>
    </row>
    <row r="285" spans="1:5" ht="15" x14ac:dyDescent="0.2">
      <c r="A285" s="380"/>
      <c r="B285" s="380"/>
      <c r="C285" s="380"/>
      <c r="D285" s="380"/>
      <c r="E285" s="389"/>
    </row>
    <row r="286" spans="1:5" ht="15" x14ac:dyDescent="0.2">
      <c r="A286" s="380"/>
      <c r="B286" s="380"/>
      <c r="C286" s="380"/>
      <c r="D286" s="380"/>
      <c r="E286" s="389"/>
    </row>
    <row r="287" spans="1:5" ht="15" x14ac:dyDescent="0.2">
      <c r="A287" s="380"/>
      <c r="B287" s="380"/>
      <c r="C287" s="380"/>
      <c r="D287" s="380"/>
      <c r="E287" s="389"/>
    </row>
    <row r="288" spans="1:5" ht="15" x14ac:dyDescent="0.2">
      <c r="A288" s="380"/>
      <c r="B288" s="380"/>
      <c r="C288" s="380"/>
      <c r="D288" s="380"/>
      <c r="E288" s="389"/>
    </row>
    <row r="289" spans="1:5" ht="15" x14ac:dyDescent="0.2">
      <c r="A289" s="380"/>
      <c r="B289" s="380"/>
      <c r="C289" s="380"/>
      <c r="D289" s="380"/>
      <c r="E289" s="389"/>
    </row>
    <row r="290" spans="1:5" ht="15" x14ac:dyDescent="0.2">
      <c r="A290" s="380"/>
      <c r="B290" s="380"/>
      <c r="C290" s="380"/>
      <c r="D290" s="380"/>
      <c r="E290" s="389"/>
    </row>
    <row r="291" spans="1:5" ht="15" x14ac:dyDescent="0.2">
      <c r="A291" s="380"/>
      <c r="B291" s="380"/>
      <c r="C291" s="380"/>
      <c r="D291" s="380"/>
      <c r="E291" s="389"/>
    </row>
    <row r="292" spans="1:5" ht="15" x14ac:dyDescent="0.2">
      <c r="A292" s="380"/>
      <c r="B292" s="380"/>
      <c r="C292" s="380"/>
      <c r="D292" s="380"/>
      <c r="E292" s="389"/>
    </row>
    <row r="293" spans="1:5" ht="15" x14ac:dyDescent="0.2">
      <c r="A293" s="380"/>
      <c r="B293" s="380"/>
      <c r="C293" s="380"/>
      <c r="D293" s="380"/>
      <c r="E293" s="389"/>
    </row>
    <row r="294" spans="1:5" ht="15" x14ac:dyDescent="0.2">
      <c r="A294" s="380"/>
      <c r="B294" s="380"/>
      <c r="C294" s="380"/>
      <c r="D294" s="380"/>
      <c r="E294" s="389"/>
    </row>
    <row r="295" spans="1:5" ht="15" x14ac:dyDescent="0.2">
      <c r="A295" s="380"/>
      <c r="B295" s="380"/>
      <c r="C295" s="380"/>
      <c r="D295" s="380"/>
      <c r="E295" s="389"/>
    </row>
    <row r="296" spans="1:5" ht="15" x14ac:dyDescent="0.2">
      <c r="A296" s="380"/>
      <c r="B296" s="380"/>
      <c r="C296" s="380"/>
      <c r="D296" s="380"/>
      <c r="E296" s="389"/>
    </row>
    <row r="297" spans="1:5" ht="15" x14ac:dyDescent="0.2">
      <c r="A297" s="380"/>
      <c r="B297" s="380"/>
      <c r="C297" s="380"/>
      <c r="D297" s="380"/>
      <c r="E297" s="389"/>
    </row>
    <row r="298" spans="1:5" ht="15" x14ac:dyDescent="0.2">
      <c r="A298" s="380"/>
      <c r="B298" s="380"/>
      <c r="C298" s="380"/>
      <c r="D298" s="380"/>
      <c r="E298" s="389"/>
    </row>
    <row r="299" spans="1:5" ht="15" x14ac:dyDescent="0.2">
      <c r="A299" s="380"/>
      <c r="B299" s="380"/>
      <c r="C299" s="380"/>
      <c r="D299" s="380"/>
      <c r="E299" s="389"/>
    </row>
    <row r="300" spans="1:5" ht="15" x14ac:dyDescent="0.2">
      <c r="A300" s="380"/>
      <c r="B300" s="380"/>
      <c r="C300" s="380"/>
      <c r="D300" s="380"/>
      <c r="E300" s="389"/>
    </row>
    <row r="301" spans="1:5" ht="15" x14ac:dyDescent="0.2">
      <c r="A301" s="380"/>
      <c r="B301" s="380"/>
      <c r="C301" s="380"/>
      <c r="D301" s="380"/>
      <c r="E301" s="389"/>
    </row>
    <row r="302" spans="1:5" ht="15" x14ac:dyDescent="0.2">
      <c r="A302" s="380"/>
      <c r="B302" s="380"/>
      <c r="C302" s="380"/>
      <c r="D302" s="380"/>
      <c r="E302" s="389"/>
    </row>
    <row r="303" spans="1:5" ht="15" x14ac:dyDescent="0.2">
      <c r="A303" s="380"/>
      <c r="B303" s="380"/>
      <c r="C303" s="380"/>
      <c r="D303" s="380"/>
      <c r="E303" s="389"/>
    </row>
    <row r="304" spans="1:5" ht="15" x14ac:dyDescent="0.2">
      <c r="A304" s="380"/>
      <c r="B304" s="380"/>
      <c r="C304" s="380"/>
      <c r="D304" s="380"/>
      <c r="E304" s="389"/>
    </row>
    <row r="305" spans="1:5" ht="15" x14ac:dyDescent="0.2">
      <c r="A305" s="380"/>
      <c r="B305" s="380"/>
      <c r="C305" s="380"/>
      <c r="D305" s="380"/>
      <c r="E305" s="389"/>
    </row>
    <row r="306" spans="1:5" ht="15" x14ac:dyDescent="0.2">
      <c r="A306" s="380"/>
      <c r="B306" s="380"/>
      <c r="C306" s="380"/>
      <c r="D306" s="380"/>
      <c r="E306" s="389"/>
    </row>
    <row r="307" spans="1:5" ht="15" x14ac:dyDescent="0.2">
      <c r="A307" s="380"/>
      <c r="B307" s="380"/>
      <c r="C307" s="380"/>
      <c r="D307" s="380"/>
      <c r="E307" s="389"/>
    </row>
    <row r="308" spans="1:5" ht="15" x14ac:dyDescent="0.2">
      <c r="A308" s="380"/>
      <c r="B308" s="380"/>
      <c r="C308" s="380"/>
      <c r="D308" s="380"/>
      <c r="E308" s="389"/>
    </row>
    <row r="309" spans="1:5" ht="15" x14ac:dyDescent="0.2">
      <c r="A309" s="380"/>
      <c r="B309" s="380"/>
      <c r="C309" s="380"/>
      <c r="D309" s="380"/>
      <c r="E309" s="389"/>
    </row>
    <row r="310" spans="1:5" ht="15" x14ac:dyDescent="0.2">
      <c r="A310" s="380"/>
      <c r="B310" s="380"/>
      <c r="C310" s="380"/>
      <c r="D310" s="380"/>
      <c r="E310" s="389"/>
    </row>
    <row r="311" spans="1:5" ht="15" x14ac:dyDescent="0.2">
      <c r="A311" s="380"/>
      <c r="B311" s="380"/>
      <c r="C311" s="380"/>
      <c r="D311" s="380"/>
      <c r="E311" s="389"/>
    </row>
    <row r="312" spans="1:5" ht="15" x14ac:dyDescent="0.2">
      <c r="A312" s="380"/>
      <c r="B312" s="380"/>
      <c r="C312" s="380"/>
      <c r="D312" s="380"/>
      <c r="E312" s="389"/>
    </row>
    <row r="313" spans="1:5" ht="15" x14ac:dyDescent="0.2">
      <c r="A313" s="380"/>
      <c r="B313" s="380"/>
      <c r="C313" s="380"/>
      <c r="D313" s="380"/>
      <c r="E313" s="389"/>
    </row>
    <row r="314" spans="1:5" ht="15" x14ac:dyDescent="0.2">
      <c r="A314" s="380"/>
      <c r="B314" s="380"/>
      <c r="C314" s="380"/>
      <c r="D314" s="380"/>
      <c r="E314" s="389"/>
    </row>
    <row r="315" spans="1:5" ht="15" x14ac:dyDescent="0.2">
      <c r="A315" s="380"/>
      <c r="B315" s="380"/>
      <c r="C315" s="380"/>
      <c r="D315" s="380"/>
      <c r="E315" s="389"/>
    </row>
    <row r="316" spans="1:5" ht="15" x14ac:dyDescent="0.2">
      <c r="A316" s="380"/>
      <c r="B316" s="380"/>
      <c r="C316" s="380"/>
      <c r="D316" s="380"/>
      <c r="E316" s="389"/>
    </row>
    <row r="317" spans="1:5" ht="15" x14ac:dyDescent="0.2">
      <c r="A317" s="380"/>
      <c r="B317" s="380"/>
      <c r="C317" s="380"/>
      <c r="D317" s="380"/>
      <c r="E317" s="389"/>
    </row>
    <row r="318" spans="1:5" ht="15" x14ac:dyDescent="0.2">
      <c r="A318" s="380"/>
      <c r="B318" s="380"/>
      <c r="C318" s="380"/>
      <c r="D318" s="380"/>
      <c r="E318" s="389"/>
    </row>
    <row r="319" spans="1:5" ht="15" x14ac:dyDescent="0.2">
      <c r="A319" s="380"/>
      <c r="B319" s="380"/>
      <c r="C319" s="380"/>
      <c r="D319" s="380"/>
      <c r="E319" s="389"/>
    </row>
    <row r="320" spans="1:5" ht="15" x14ac:dyDescent="0.2">
      <c r="A320" s="380"/>
      <c r="B320" s="380"/>
      <c r="C320" s="380"/>
      <c r="D320" s="380"/>
      <c r="E320" s="389"/>
    </row>
    <row r="321" spans="1:5" ht="15" x14ac:dyDescent="0.2">
      <c r="A321" s="380"/>
      <c r="B321" s="380"/>
      <c r="C321" s="380"/>
      <c r="D321" s="380"/>
      <c r="E321" s="389"/>
    </row>
    <row r="322" spans="1:5" ht="15" x14ac:dyDescent="0.2">
      <c r="A322" s="380"/>
      <c r="B322" s="380"/>
      <c r="C322" s="380"/>
      <c r="D322" s="380"/>
      <c r="E322" s="389"/>
    </row>
    <row r="323" spans="1:5" ht="15" x14ac:dyDescent="0.2">
      <c r="A323" s="380"/>
      <c r="B323" s="380"/>
      <c r="C323" s="380"/>
      <c r="D323" s="380"/>
      <c r="E323" s="389"/>
    </row>
    <row r="324" spans="1:5" ht="15" x14ac:dyDescent="0.2">
      <c r="A324" s="380"/>
      <c r="B324" s="380"/>
      <c r="C324" s="380"/>
      <c r="D324" s="380"/>
      <c r="E324" s="389"/>
    </row>
    <row r="325" spans="1:5" ht="15" x14ac:dyDescent="0.2">
      <c r="A325" s="380"/>
      <c r="B325" s="380"/>
      <c r="C325" s="380"/>
      <c r="D325" s="380"/>
      <c r="E325" s="389"/>
    </row>
    <row r="326" spans="1:5" ht="15" x14ac:dyDescent="0.2">
      <c r="A326" s="380"/>
      <c r="B326" s="380"/>
      <c r="C326" s="380"/>
      <c r="D326" s="380"/>
      <c r="E326" s="389"/>
    </row>
    <row r="327" spans="1:5" ht="15" x14ac:dyDescent="0.2">
      <c r="A327" s="380"/>
      <c r="B327" s="380"/>
      <c r="C327" s="380"/>
      <c r="D327" s="380"/>
      <c r="E327" s="389"/>
    </row>
    <row r="328" spans="1:5" ht="15" x14ac:dyDescent="0.2">
      <c r="A328" s="380"/>
      <c r="B328" s="380"/>
      <c r="C328" s="380"/>
      <c r="D328" s="380"/>
      <c r="E328" s="389"/>
    </row>
    <row r="329" spans="1:5" ht="15" x14ac:dyDescent="0.2">
      <c r="A329" s="380"/>
      <c r="B329" s="380"/>
      <c r="C329" s="380"/>
      <c r="D329" s="380"/>
      <c r="E329" s="389"/>
    </row>
    <row r="330" spans="1:5" ht="15" x14ac:dyDescent="0.2">
      <c r="A330" s="380"/>
      <c r="B330" s="380"/>
      <c r="C330" s="380"/>
      <c r="D330" s="380"/>
      <c r="E330" s="389"/>
    </row>
    <row r="331" spans="1:5" ht="15" x14ac:dyDescent="0.2">
      <c r="A331" s="380"/>
      <c r="B331" s="380"/>
      <c r="C331" s="380"/>
      <c r="D331" s="380"/>
      <c r="E331" s="389"/>
    </row>
    <row r="332" spans="1:5" ht="15" x14ac:dyDescent="0.2">
      <c r="A332" s="380"/>
      <c r="B332" s="380"/>
      <c r="C332" s="380"/>
      <c r="D332" s="380"/>
      <c r="E332" s="389"/>
    </row>
    <row r="333" spans="1:5" ht="15" x14ac:dyDescent="0.2">
      <c r="A333" s="380"/>
      <c r="B333" s="380"/>
      <c r="C333" s="380"/>
      <c r="D333" s="380"/>
      <c r="E333" s="389"/>
    </row>
    <row r="334" spans="1:5" ht="15" x14ac:dyDescent="0.2">
      <c r="A334" s="380"/>
      <c r="B334" s="380"/>
      <c r="C334" s="380"/>
      <c r="D334" s="380"/>
      <c r="E334" s="389"/>
    </row>
    <row r="335" spans="1:5" ht="15" x14ac:dyDescent="0.2">
      <c r="A335" s="380"/>
      <c r="B335" s="380"/>
      <c r="C335" s="380"/>
      <c r="D335" s="380"/>
      <c r="E335" s="389"/>
    </row>
    <row r="336" spans="1:5" ht="15" x14ac:dyDescent="0.2">
      <c r="A336" s="380"/>
      <c r="B336" s="380"/>
      <c r="C336" s="380"/>
      <c r="D336" s="380"/>
      <c r="E336" s="389"/>
    </row>
    <row r="337" spans="1:5" ht="15" x14ac:dyDescent="0.2">
      <c r="A337" s="380"/>
      <c r="B337" s="380"/>
      <c r="C337" s="380"/>
      <c r="D337" s="380"/>
      <c r="E337" s="389"/>
    </row>
    <row r="338" spans="1:5" ht="15" x14ac:dyDescent="0.2">
      <c r="A338" s="380"/>
      <c r="B338" s="380"/>
      <c r="C338" s="380"/>
      <c r="D338" s="380"/>
      <c r="E338" s="389"/>
    </row>
    <row r="339" spans="1:5" ht="15" x14ac:dyDescent="0.2">
      <c r="A339" s="380"/>
      <c r="B339" s="380"/>
      <c r="C339" s="380"/>
      <c r="D339" s="380"/>
      <c r="E339" s="389"/>
    </row>
    <row r="340" spans="1:5" ht="15" x14ac:dyDescent="0.2">
      <c r="A340" s="380"/>
      <c r="B340" s="380"/>
      <c r="C340" s="380"/>
      <c r="D340" s="380"/>
      <c r="E340" s="389"/>
    </row>
    <row r="341" spans="1:5" ht="15" x14ac:dyDescent="0.2">
      <c r="A341" s="380"/>
      <c r="B341" s="380"/>
      <c r="C341" s="380"/>
      <c r="D341" s="380"/>
      <c r="E341" s="389"/>
    </row>
    <row r="342" spans="1:5" ht="15" x14ac:dyDescent="0.2">
      <c r="A342" s="380"/>
      <c r="B342" s="380"/>
      <c r="C342" s="380"/>
      <c r="D342" s="380"/>
      <c r="E342" s="389"/>
    </row>
    <row r="343" spans="1:5" ht="15" x14ac:dyDescent="0.2">
      <c r="A343" s="380"/>
      <c r="B343" s="380"/>
      <c r="C343" s="380"/>
      <c r="D343" s="380"/>
      <c r="E343" s="389"/>
    </row>
    <row r="344" spans="1:5" ht="15" x14ac:dyDescent="0.2">
      <c r="A344" s="380"/>
      <c r="B344" s="380"/>
      <c r="C344" s="380"/>
      <c r="D344" s="380"/>
      <c r="E344" s="389"/>
    </row>
    <row r="345" spans="1:5" ht="15" x14ac:dyDescent="0.2">
      <c r="A345" s="380"/>
      <c r="B345" s="380"/>
      <c r="C345" s="380"/>
      <c r="D345" s="380"/>
      <c r="E345" s="389"/>
    </row>
    <row r="346" spans="1:5" ht="15" x14ac:dyDescent="0.2">
      <c r="A346" s="380"/>
      <c r="B346" s="380"/>
      <c r="C346" s="380"/>
      <c r="D346" s="380"/>
      <c r="E346" s="389"/>
    </row>
    <row r="347" spans="1:5" ht="15" x14ac:dyDescent="0.2">
      <c r="A347" s="380"/>
      <c r="B347" s="380"/>
      <c r="C347" s="380"/>
      <c r="D347" s="380"/>
      <c r="E347" s="389"/>
    </row>
    <row r="348" spans="1:5" ht="15" x14ac:dyDescent="0.2">
      <c r="A348" s="380"/>
      <c r="B348" s="380"/>
      <c r="C348" s="380"/>
      <c r="D348" s="380"/>
      <c r="E348" s="389"/>
    </row>
    <row r="349" spans="1:5" ht="15" x14ac:dyDescent="0.2">
      <c r="A349" s="380"/>
      <c r="B349" s="380"/>
      <c r="C349" s="380"/>
      <c r="D349" s="380"/>
      <c r="E349" s="389"/>
    </row>
    <row r="350" spans="1:5" ht="15" x14ac:dyDescent="0.2">
      <c r="A350" s="380"/>
      <c r="B350" s="380"/>
      <c r="C350" s="380"/>
      <c r="D350" s="380"/>
      <c r="E350" s="389"/>
    </row>
    <row r="351" spans="1:5" ht="15" x14ac:dyDescent="0.2">
      <c r="A351" s="380"/>
      <c r="B351" s="380"/>
      <c r="C351" s="380"/>
      <c r="D351" s="380"/>
      <c r="E351" s="389"/>
    </row>
    <row r="352" spans="1:5" ht="15" x14ac:dyDescent="0.2">
      <c r="A352" s="380"/>
      <c r="B352" s="380"/>
      <c r="C352" s="380"/>
      <c r="D352" s="380"/>
      <c r="E352" s="389"/>
    </row>
    <row r="353" spans="1:5" ht="15" x14ac:dyDescent="0.2">
      <c r="A353" s="380"/>
      <c r="B353" s="380"/>
      <c r="C353" s="380"/>
      <c r="D353" s="380"/>
      <c r="E353" s="389"/>
    </row>
    <row r="354" spans="1:5" ht="15" x14ac:dyDescent="0.2">
      <c r="A354" s="380"/>
      <c r="B354" s="380"/>
      <c r="C354" s="380"/>
      <c r="D354" s="380"/>
      <c r="E354" s="389"/>
    </row>
    <row r="355" spans="1:5" ht="15" x14ac:dyDescent="0.2">
      <c r="A355" s="380"/>
      <c r="B355" s="380"/>
      <c r="C355" s="380"/>
      <c r="D355" s="380"/>
      <c r="E355" s="389"/>
    </row>
    <row r="356" spans="1:5" ht="15" x14ac:dyDescent="0.2">
      <c r="A356" s="380"/>
      <c r="B356" s="380"/>
      <c r="C356" s="380"/>
      <c r="D356" s="380"/>
      <c r="E356" s="389"/>
    </row>
    <row r="357" spans="1:5" ht="15" x14ac:dyDescent="0.2">
      <c r="A357" s="380"/>
      <c r="B357" s="380"/>
      <c r="C357" s="380"/>
      <c r="D357" s="380"/>
      <c r="E357" s="389"/>
    </row>
    <row r="358" spans="1:5" ht="15" x14ac:dyDescent="0.2">
      <c r="A358" s="380"/>
      <c r="B358" s="380"/>
      <c r="C358" s="380"/>
      <c r="D358" s="380"/>
      <c r="E358" s="389"/>
    </row>
    <row r="359" spans="1:5" ht="15" x14ac:dyDescent="0.2">
      <c r="A359" s="380"/>
      <c r="B359" s="380"/>
      <c r="C359" s="380"/>
      <c r="D359" s="380"/>
      <c r="E359" s="389"/>
    </row>
    <row r="360" spans="1:5" ht="15" x14ac:dyDescent="0.2">
      <c r="A360" s="380"/>
      <c r="B360" s="380"/>
      <c r="C360" s="380"/>
      <c r="D360" s="380"/>
      <c r="E360" s="389"/>
    </row>
    <row r="361" spans="1:5" ht="15" x14ac:dyDescent="0.2">
      <c r="A361" s="380"/>
      <c r="B361" s="380"/>
      <c r="C361" s="380"/>
      <c r="D361" s="380"/>
      <c r="E361" s="389"/>
    </row>
    <row r="362" spans="1:5" ht="15" x14ac:dyDescent="0.2">
      <c r="A362" s="380"/>
      <c r="B362" s="380"/>
      <c r="C362" s="380"/>
      <c r="D362" s="380"/>
      <c r="E362" s="389"/>
    </row>
    <row r="363" spans="1:5" ht="15" x14ac:dyDescent="0.2">
      <c r="A363" s="380"/>
      <c r="B363" s="380"/>
      <c r="C363" s="380"/>
      <c r="D363" s="380"/>
      <c r="E363" s="389"/>
    </row>
    <row r="364" spans="1:5" ht="15" x14ac:dyDescent="0.2">
      <c r="A364" s="380"/>
      <c r="B364" s="380"/>
      <c r="C364" s="380"/>
      <c r="D364" s="380"/>
      <c r="E364" s="389"/>
    </row>
    <row r="365" spans="1:5" ht="15" x14ac:dyDescent="0.2">
      <c r="A365" s="380"/>
      <c r="B365" s="380"/>
      <c r="C365" s="380"/>
      <c r="D365" s="380"/>
      <c r="E365" s="389"/>
    </row>
    <row r="366" spans="1:5" ht="15" x14ac:dyDescent="0.2">
      <c r="A366" s="380"/>
      <c r="B366" s="380"/>
      <c r="C366" s="380"/>
      <c r="D366" s="380"/>
      <c r="E366" s="389"/>
    </row>
    <row r="367" spans="1:5" ht="15" x14ac:dyDescent="0.2">
      <c r="A367" s="380"/>
      <c r="B367" s="380"/>
      <c r="C367" s="380"/>
      <c r="D367" s="380"/>
      <c r="E367" s="389"/>
    </row>
    <row r="368" spans="1:5" ht="15" x14ac:dyDescent="0.2">
      <c r="A368" s="380"/>
      <c r="B368" s="380"/>
      <c r="C368" s="380"/>
      <c r="D368" s="380"/>
      <c r="E368" s="389"/>
    </row>
    <row r="369" spans="1:5" ht="15" x14ac:dyDescent="0.2">
      <c r="A369" s="380"/>
      <c r="B369" s="380"/>
      <c r="C369" s="380"/>
      <c r="D369" s="380"/>
      <c r="E369" s="389"/>
    </row>
    <row r="370" spans="1:5" ht="15" x14ac:dyDescent="0.2">
      <c r="A370" s="380"/>
      <c r="B370" s="380"/>
      <c r="C370" s="380"/>
      <c r="D370" s="380"/>
      <c r="E370" s="389"/>
    </row>
    <row r="371" spans="1:5" ht="15" x14ac:dyDescent="0.2">
      <c r="A371" s="380"/>
      <c r="B371" s="380"/>
      <c r="C371" s="380"/>
      <c r="D371" s="380"/>
      <c r="E371" s="389"/>
    </row>
    <row r="372" spans="1:5" ht="15" x14ac:dyDescent="0.2">
      <c r="A372" s="380"/>
      <c r="B372" s="380"/>
      <c r="C372" s="380"/>
      <c r="D372" s="380"/>
      <c r="E372" s="389"/>
    </row>
    <row r="373" spans="1:5" ht="15" x14ac:dyDescent="0.2">
      <c r="A373" s="380"/>
      <c r="B373" s="380"/>
      <c r="C373" s="380"/>
      <c r="D373" s="380"/>
      <c r="E373" s="389"/>
    </row>
    <row r="374" spans="1:5" ht="15" x14ac:dyDescent="0.2">
      <c r="A374" s="380"/>
      <c r="B374" s="380"/>
      <c r="C374" s="380"/>
      <c r="D374" s="380"/>
      <c r="E374" s="389"/>
    </row>
    <row r="375" spans="1:5" ht="15" x14ac:dyDescent="0.2">
      <c r="A375" s="380"/>
      <c r="B375" s="380"/>
      <c r="C375" s="380"/>
      <c r="D375" s="380"/>
      <c r="E375" s="389"/>
    </row>
    <row r="376" spans="1:5" ht="15" x14ac:dyDescent="0.2">
      <c r="A376" s="380"/>
      <c r="B376" s="380"/>
      <c r="C376" s="380"/>
      <c r="D376" s="380"/>
      <c r="E376" s="389"/>
    </row>
    <row r="377" spans="1:5" ht="15" x14ac:dyDescent="0.2">
      <c r="A377" s="380"/>
      <c r="B377" s="380"/>
      <c r="C377" s="380"/>
      <c r="D377" s="380"/>
      <c r="E377" s="389"/>
    </row>
    <row r="378" spans="1:5" ht="15" x14ac:dyDescent="0.2">
      <c r="A378" s="380"/>
      <c r="B378" s="380"/>
      <c r="C378" s="380"/>
      <c r="D378" s="380"/>
      <c r="E378" s="389"/>
    </row>
    <row r="379" spans="1:5" ht="15" x14ac:dyDescent="0.2">
      <c r="A379" s="380"/>
      <c r="B379" s="380"/>
      <c r="C379" s="380"/>
      <c r="D379" s="380"/>
      <c r="E379" s="389"/>
    </row>
    <row r="380" spans="1:5" ht="15" x14ac:dyDescent="0.2">
      <c r="A380" s="380"/>
      <c r="B380" s="380"/>
      <c r="C380" s="380"/>
      <c r="D380" s="380"/>
      <c r="E380" s="389"/>
    </row>
    <row r="381" spans="1:5" ht="15" x14ac:dyDescent="0.2">
      <c r="A381" s="380"/>
      <c r="B381" s="380"/>
      <c r="C381" s="380"/>
      <c r="D381" s="380"/>
      <c r="E381" s="389"/>
    </row>
    <row r="382" spans="1:5" ht="15" x14ac:dyDescent="0.2">
      <c r="A382" s="380"/>
      <c r="B382" s="380"/>
      <c r="C382" s="380"/>
      <c r="D382" s="380"/>
      <c r="E382" s="389"/>
    </row>
    <row r="383" spans="1:5" ht="15" x14ac:dyDescent="0.2">
      <c r="A383" s="380"/>
      <c r="B383" s="380"/>
      <c r="C383" s="380"/>
      <c r="D383" s="380"/>
      <c r="E383" s="389"/>
    </row>
    <row r="384" spans="1:5" ht="15" x14ac:dyDescent="0.2">
      <c r="A384" s="380"/>
      <c r="B384" s="380"/>
      <c r="C384" s="380"/>
      <c r="D384" s="380"/>
      <c r="E384" s="389"/>
    </row>
    <row r="385" spans="1:5" ht="15" x14ac:dyDescent="0.2">
      <c r="A385" s="380"/>
      <c r="B385" s="380"/>
      <c r="C385" s="380"/>
      <c r="D385" s="380"/>
      <c r="E385" s="389"/>
    </row>
    <row r="386" spans="1:5" ht="15" x14ac:dyDescent="0.2">
      <c r="A386" s="380"/>
      <c r="B386" s="380"/>
      <c r="C386" s="380"/>
      <c r="D386" s="380"/>
      <c r="E386" s="389"/>
    </row>
    <row r="387" spans="1:5" ht="15" x14ac:dyDescent="0.2">
      <c r="A387" s="380"/>
      <c r="B387" s="380"/>
      <c r="C387" s="380"/>
      <c r="D387" s="380"/>
      <c r="E387" s="389"/>
    </row>
    <row r="388" spans="1:5" ht="15" x14ac:dyDescent="0.2">
      <c r="A388" s="380"/>
      <c r="B388" s="380"/>
      <c r="C388" s="380"/>
      <c r="D388" s="380"/>
      <c r="E388" s="389"/>
    </row>
    <row r="389" spans="1:5" ht="15" x14ac:dyDescent="0.2">
      <c r="A389" s="380"/>
      <c r="B389" s="380"/>
      <c r="C389" s="380"/>
      <c r="D389" s="380"/>
      <c r="E389" s="389"/>
    </row>
    <row r="390" spans="1:5" ht="15" x14ac:dyDescent="0.2">
      <c r="A390" s="380"/>
      <c r="B390" s="380"/>
      <c r="C390" s="380"/>
      <c r="D390" s="380"/>
      <c r="E390" s="389"/>
    </row>
    <row r="391" spans="1:5" ht="15" x14ac:dyDescent="0.2">
      <c r="A391" s="380"/>
      <c r="B391" s="380"/>
      <c r="C391" s="380"/>
      <c r="D391" s="380"/>
      <c r="E391" s="389"/>
    </row>
    <row r="392" spans="1:5" ht="15" x14ac:dyDescent="0.2">
      <c r="A392" s="380"/>
      <c r="B392" s="380"/>
      <c r="C392" s="380"/>
      <c r="D392" s="380"/>
      <c r="E392" s="389"/>
    </row>
    <row r="393" spans="1:5" ht="15" x14ac:dyDescent="0.2">
      <c r="A393" s="380"/>
      <c r="B393" s="380"/>
      <c r="C393" s="380"/>
      <c r="D393" s="380"/>
      <c r="E393" s="389"/>
    </row>
    <row r="394" spans="1:5" ht="15" x14ac:dyDescent="0.2">
      <c r="A394" s="380"/>
      <c r="B394" s="380"/>
      <c r="C394" s="380"/>
      <c r="D394" s="380"/>
      <c r="E394" s="389"/>
    </row>
    <row r="395" spans="1:5" ht="15" x14ac:dyDescent="0.2">
      <c r="A395" s="380"/>
      <c r="B395" s="380"/>
      <c r="C395" s="380"/>
      <c r="D395" s="380"/>
      <c r="E395" s="389"/>
    </row>
    <row r="396" spans="1:5" ht="15" x14ac:dyDescent="0.2">
      <c r="A396" s="380"/>
      <c r="B396" s="380"/>
      <c r="C396" s="380"/>
      <c r="D396" s="380"/>
      <c r="E396" s="389"/>
    </row>
    <row r="397" spans="1:5" ht="15" x14ac:dyDescent="0.2">
      <c r="A397" s="380"/>
      <c r="B397" s="380"/>
      <c r="C397" s="380"/>
      <c r="D397" s="380"/>
      <c r="E397" s="389"/>
    </row>
    <row r="398" spans="1:5" ht="15" x14ac:dyDescent="0.2">
      <c r="A398" s="380"/>
      <c r="B398" s="380"/>
      <c r="C398" s="380"/>
      <c r="D398" s="380"/>
      <c r="E398" s="389"/>
    </row>
    <row r="399" spans="1:5" ht="15" x14ac:dyDescent="0.2">
      <c r="A399" s="380"/>
      <c r="B399" s="380"/>
      <c r="C399" s="380"/>
      <c r="D399" s="380"/>
      <c r="E399" s="389"/>
    </row>
    <row r="400" spans="1:5" ht="15" x14ac:dyDescent="0.2">
      <c r="A400" s="380"/>
      <c r="B400" s="380"/>
      <c r="C400" s="380"/>
      <c r="D400" s="380"/>
      <c r="E400" s="389"/>
    </row>
    <row r="401" spans="1:5" ht="15" x14ac:dyDescent="0.2">
      <c r="A401" s="380"/>
      <c r="B401" s="380"/>
      <c r="C401" s="380"/>
      <c r="D401" s="380"/>
      <c r="E401" s="389"/>
    </row>
    <row r="402" spans="1:5" ht="15" x14ac:dyDescent="0.2">
      <c r="A402" s="380"/>
      <c r="B402" s="380"/>
      <c r="C402" s="380"/>
      <c r="D402" s="380"/>
      <c r="E402" s="389"/>
    </row>
    <row r="403" spans="1:5" ht="15" x14ac:dyDescent="0.2">
      <c r="A403" s="380"/>
      <c r="B403" s="380"/>
      <c r="C403" s="380"/>
      <c r="D403" s="380"/>
      <c r="E403" s="389"/>
    </row>
    <row r="404" spans="1:5" ht="15" x14ac:dyDescent="0.2">
      <c r="A404" s="380"/>
      <c r="B404" s="380"/>
      <c r="C404" s="380"/>
      <c r="D404" s="380"/>
      <c r="E404" s="389"/>
    </row>
    <row r="405" spans="1:5" ht="15" x14ac:dyDescent="0.2">
      <c r="A405" s="380"/>
      <c r="B405" s="380"/>
      <c r="C405" s="380"/>
      <c r="D405" s="380"/>
      <c r="E405" s="389"/>
    </row>
    <row r="406" spans="1:5" ht="15" x14ac:dyDescent="0.2">
      <c r="A406" s="380"/>
      <c r="B406" s="380"/>
      <c r="C406" s="380"/>
      <c r="D406" s="380"/>
      <c r="E406" s="389"/>
    </row>
    <row r="407" spans="1:5" ht="15" x14ac:dyDescent="0.2">
      <c r="A407" s="380"/>
      <c r="B407" s="380"/>
      <c r="C407" s="380"/>
      <c r="D407" s="380"/>
      <c r="E407" s="389"/>
    </row>
    <row r="408" spans="1:5" ht="15" x14ac:dyDescent="0.2">
      <c r="A408" s="380"/>
      <c r="B408" s="380"/>
      <c r="C408" s="380"/>
      <c r="D408" s="380"/>
      <c r="E408" s="389"/>
    </row>
    <row r="409" spans="1:5" ht="15" x14ac:dyDescent="0.2">
      <c r="A409" s="380"/>
      <c r="B409" s="380"/>
      <c r="C409" s="380"/>
      <c r="D409" s="380"/>
      <c r="E409" s="389"/>
    </row>
    <row r="410" spans="1:5" ht="15" x14ac:dyDescent="0.2">
      <c r="A410" s="380"/>
      <c r="B410" s="380"/>
      <c r="C410" s="380"/>
      <c r="D410" s="380"/>
      <c r="E410" s="389"/>
    </row>
    <row r="411" spans="1:5" ht="15" x14ac:dyDescent="0.2">
      <c r="A411" s="380"/>
      <c r="B411" s="380"/>
      <c r="C411" s="380"/>
      <c r="D411" s="380"/>
      <c r="E411" s="389"/>
    </row>
    <row r="412" spans="1:5" ht="15" x14ac:dyDescent="0.2">
      <c r="A412" s="380"/>
      <c r="B412" s="380"/>
      <c r="C412" s="380"/>
      <c r="D412" s="380"/>
      <c r="E412" s="389"/>
    </row>
    <row r="413" spans="1:5" ht="15" x14ac:dyDescent="0.2">
      <c r="A413" s="380"/>
      <c r="B413" s="380"/>
      <c r="C413" s="380"/>
      <c r="D413" s="380"/>
      <c r="E413" s="389"/>
    </row>
    <row r="414" spans="1:5" ht="15" x14ac:dyDescent="0.2">
      <c r="A414" s="380"/>
      <c r="B414" s="380"/>
      <c r="C414" s="380"/>
      <c r="D414" s="380"/>
      <c r="E414" s="389"/>
    </row>
    <row r="415" spans="1:5" ht="15" x14ac:dyDescent="0.2">
      <c r="A415" s="380"/>
      <c r="B415" s="380"/>
      <c r="C415" s="380"/>
      <c r="D415" s="380"/>
      <c r="E415" s="389"/>
    </row>
    <row r="416" spans="1:5" ht="15" x14ac:dyDescent="0.2">
      <c r="A416" s="380"/>
      <c r="B416" s="380"/>
      <c r="C416" s="380"/>
      <c r="D416" s="380"/>
      <c r="E416" s="389"/>
    </row>
    <row r="417" spans="1:5" ht="15" x14ac:dyDescent="0.2">
      <c r="A417" s="380"/>
      <c r="B417" s="380"/>
      <c r="C417" s="380"/>
      <c r="D417" s="380"/>
      <c r="E417" s="389"/>
    </row>
    <row r="418" spans="1:5" ht="15" x14ac:dyDescent="0.2">
      <c r="A418" s="380"/>
      <c r="B418" s="380"/>
      <c r="C418" s="380"/>
      <c r="D418" s="380"/>
      <c r="E418" s="389"/>
    </row>
    <row r="419" spans="1:5" ht="15" x14ac:dyDescent="0.2">
      <c r="A419" s="380"/>
      <c r="B419" s="380"/>
      <c r="C419" s="380"/>
      <c r="D419" s="380"/>
      <c r="E419" s="389"/>
    </row>
    <row r="420" spans="1:5" ht="15" x14ac:dyDescent="0.2">
      <c r="A420" s="380"/>
      <c r="B420" s="380"/>
      <c r="C420" s="380"/>
      <c r="D420" s="380"/>
      <c r="E420" s="389"/>
    </row>
    <row r="421" spans="1:5" ht="15" x14ac:dyDescent="0.2">
      <c r="A421" s="380"/>
      <c r="B421" s="380"/>
      <c r="C421" s="380"/>
      <c r="D421" s="380"/>
      <c r="E421" s="389"/>
    </row>
    <row r="422" spans="1:5" ht="15" x14ac:dyDescent="0.2">
      <c r="A422" s="380"/>
      <c r="B422" s="380"/>
      <c r="C422" s="380"/>
      <c r="D422" s="380"/>
      <c r="E422" s="389"/>
    </row>
    <row r="423" spans="1:5" ht="15" x14ac:dyDescent="0.2">
      <c r="A423" s="380"/>
      <c r="B423" s="380"/>
      <c r="C423" s="380"/>
      <c r="D423" s="380"/>
      <c r="E423" s="389"/>
    </row>
    <row r="424" spans="1:5" ht="15" x14ac:dyDescent="0.2">
      <c r="A424" s="380"/>
      <c r="B424" s="380"/>
      <c r="C424" s="380"/>
      <c r="D424" s="380"/>
      <c r="E424" s="389"/>
    </row>
    <row r="425" spans="1:5" ht="15" x14ac:dyDescent="0.2">
      <c r="A425" s="380"/>
      <c r="B425" s="380"/>
      <c r="C425" s="380"/>
      <c r="D425" s="380"/>
      <c r="E425" s="389"/>
    </row>
    <row r="426" spans="1:5" ht="15" x14ac:dyDescent="0.2">
      <c r="A426" s="380"/>
      <c r="B426" s="380"/>
      <c r="C426" s="380"/>
      <c r="D426" s="380"/>
      <c r="E426" s="389"/>
    </row>
    <row r="427" spans="1:5" ht="15" x14ac:dyDescent="0.2">
      <c r="A427" s="380"/>
      <c r="B427" s="380"/>
      <c r="C427" s="380"/>
      <c r="D427" s="380"/>
      <c r="E427" s="389"/>
    </row>
    <row r="428" spans="1:5" ht="15" x14ac:dyDescent="0.2">
      <c r="A428" s="380"/>
      <c r="B428" s="380"/>
      <c r="C428" s="380"/>
      <c r="D428" s="380"/>
      <c r="E428" s="389"/>
    </row>
    <row r="429" spans="1:5" ht="15" x14ac:dyDescent="0.2">
      <c r="A429" s="380"/>
      <c r="B429" s="380"/>
      <c r="C429" s="380"/>
      <c r="D429" s="380"/>
      <c r="E429" s="389"/>
    </row>
    <row r="430" spans="1:5" ht="15" x14ac:dyDescent="0.2">
      <c r="A430" s="380"/>
      <c r="B430" s="380"/>
      <c r="C430" s="380"/>
      <c r="D430" s="380"/>
      <c r="E430" s="389"/>
    </row>
    <row r="431" spans="1:5" ht="15" x14ac:dyDescent="0.2">
      <c r="A431" s="380"/>
      <c r="B431" s="380"/>
      <c r="C431" s="380"/>
      <c r="D431" s="380"/>
      <c r="E431" s="389"/>
    </row>
    <row r="432" spans="1:5" ht="15" x14ac:dyDescent="0.2">
      <c r="A432" s="380"/>
      <c r="B432" s="380"/>
      <c r="C432" s="380"/>
      <c r="D432" s="380"/>
      <c r="E432" s="389"/>
    </row>
    <row r="433" spans="1:5" ht="15" x14ac:dyDescent="0.2">
      <c r="A433" s="380"/>
      <c r="B433" s="380"/>
      <c r="C433" s="380"/>
      <c r="D433" s="380"/>
      <c r="E433" s="389"/>
    </row>
    <row r="434" spans="1:5" ht="15" x14ac:dyDescent="0.2">
      <c r="A434" s="380"/>
      <c r="B434" s="380"/>
      <c r="C434" s="380"/>
      <c r="D434" s="380"/>
      <c r="E434" s="389"/>
    </row>
    <row r="435" spans="1:5" ht="15" x14ac:dyDescent="0.2">
      <c r="A435" s="380"/>
      <c r="B435" s="380"/>
      <c r="C435" s="380"/>
      <c r="D435" s="380"/>
      <c r="E435" s="389"/>
    </row>
    <row r="436" spans="1:5" ht="15" x14ac:dyDescent="0.2">
      <c r="A436" s="380"/>
      <c r="B436" s="380"/>
      <c r="C436" s="380"/>
      <c r="D436" s="380"/>
      <c r="E436" s="389"/>
    </row>
    <row r="437" spans="1:5" ht="15" x14ac:dyDescent="0.2">
      <c r="A437" s="380"/>
      <c r="B437" s="380"/>
      <c r="C437" s="380"/>
      <c r="D437" s="380"/>
      <c r="E437" s="389"/>
    </row>
    <row r="438" spans="1:5" ht="15" x14ac:dyDescent="0.2">
      <c r="A438" s="380"/>
      <c r="B438" s="380"/>
      <c r="C438" s="380"/>
      <c r="D438" s="380"/>
      <c r="E438" s="389"/>
    </row>
    <row r="439" spans="1:5" ht="15" x14ac:dyDescent="0.2">
      <c r="A439" s="380"/>
      <c r="B439" s="380"/>
      <c r="C439" s="380"/>
      <c r="D439" s="380"/>
      <c r="E439" s="389"/>
    </row>
    <row r="440" spans="1:5" ht="15" x14ac:dyDescent="0.2">
      <c r="A440" s="380"/>
      <c r="B440" s="380"/>
      <c r="C440" s="380"/>
      <c r="D440" s="380"/>
      <c r="E440" s="389"/>
    </row>
    <row r="441" spans="1:5" ht="15" x14ac:dyDescent="0.2">
      <c r="A441" s="380"/>
      <c r="B441" s="380"/>
      <c r="C441" s="380"/>
      <c r="D441" s="380"/>
      <c r="E441" s="389"/>
    </row>
    <row r="442" spans="1:5" ht="15" x14ac:dyDescent="0.2">
      <c r="A442" s="380"/>
      <c r="B442" s="380"/>
      <c r="C442" s="380"/>
      <c r="D442" s="380"/>
      <c r="E442" s="389"/>
    </row>
    <row r="443" spans="1:5" ht="15" x14ac:dyDescent="0.2">
      <c r="A443" s="380"/>
      <c r="B443" s="380"/>
      <c r="C443" s="380"/>
      <c r="D443" s="380"/>
      <c r="E443" s="389"/>
    </row>
    <row r="444" spans="1:5" ht="15" x14ac:dyDescent="0.2">
      <c r="A444" s="380"/>
      <c r="B444" s="380"/>
      <c r="C444" s="380"/>
      <c r="D444" s="380"/>
      <c r="E444" s="389"/>
    </row>
    <row r="445" spans="1:5" ht="15" x14ac:dyDescent="0.2">
      <c r="A445" s="380"/>
      <c r="B445" s="380"/>
      <c r="C445" s="380"/>
      <c r="D445" s="380"/>
      <c r="E445" s="389"/>
    </row>
    <row r="446" spans="1:5" ht="15" x14ac:dyDescent="0.2">
      <c r="A446" s="380"/>
      <c r="B446" s="380"/>
      <c r="C446" s="380"/>
      <c r="D446" s="380"/>
      <c r="E446" s="389"/>
    </row>
    <row r="447" spans="1:5" ht="15" x14ac:dyDescent="0.2">
      <c r="A447" s="380"/>
      <c r="B447" s="380"/>
      <c r="C447" s="380"/>
      <c r="D447" s="380"/>
      <c r="E447" s="389"/>
    </row>
    <row r="448" spans="1:5" ht="15" x14ac:dyDescent="0.2">
      <c r="A448" s="380"/>
      <c r="B448" s="380"/>
      <c r="C448" s="380"/>
      <c r="D448" s="380"/>
      <c r="E448" s="389"/>
    </row>
    <row r="449" spans="1:5" ht="15" x14ac:dyDescent="0.2">
      <c r="A449" s="380"/>
      <c r="B449" s="380"/>
      <c r="C449" s="380"/>
      <c r="D449" s="380"/>
      <c r="E449" s="389"/>
    </row>
    <row r="450" spans="1:5" ht="15" x14ac:dyDescent="0.2">
      <c r="A450" s="380"/>
      <c r="B450" s="380"/>
      <c r="C450" s="380"/>
      <c r="D450" s="380"/>
      <c r="E450" s="389"/>
    </row>
    <row r="451" spans="1:5" ht="15" x14ac:dyDescent="0.2">
      <c r="A451" s="380"/>
      <c r="B451" s="380"/>
      <c r="C451" s="380"/>
      <c r="D451" s="380"/>
      <c r="E451" s="389"/>
    </row>
    <row r="452" spans="1:5" ht="15" x14ac:dyDescent="0.2">
      <c r="A452" s="380"/>
      <c r="B452" s="380"/>
      <c r="C452" s="380"/>
      <c r="D452" s="380"/>
      <c r="E452" s="389"/>
    </row>
    <row r="453" spans="1:5" ht="15" x14ac:dyDescent="0.2">
      <c r="A453" s="380"/>
      <c r="B453" s="380"/>
      <c r="C453" s="380"/>
      <c r="D453" s="380"/>
      <c r="E453" s="389"/>
    </row>
    <row r="454" spans="1:5" ht="15" x14ac:dyDescent="0.2">
      <c r="A454" s="380"/>
      <c r="B454" s="380"/>
      <c r="C454" s="380"/>
      <c r="D454" s="380"/>
      <c r="E454" s="389"/>
    </row>
    <row r="455" spans="1:5" ht="15" x14ac:dyDescent="0.2">
      <c r="A455" s="380"/>
      <c r="B455" s="380"/>
      <c r="C455" s="380"/>
      <c r="D455" s="380"/>
      <c r="E455" s="389"/>
    </row>
    <row r="456" spans="1:5" ht="15" x14ac:dyDescent="0.2">
      <c r="A456" s="380"/>
      <c r="B456" s="380"/>
      <c r="C456" s="380"/>
      <c r="D456" s="380"/>
      <c r="E456" s="389"/>
    </row>
    <row r="457" spans="1:5" ht="15" x14ac:dyDescent="0.2">
      <c r="A457" s="380"/>
      <c r="B457" s="380"/>
      <c r="C457" s="380"/>
      <c r="D457" s="380"/>
      <c r="E457" s="389"/>
    </row>
    <row r="458" spans="1:5" ht="15" x14ac:dyDescent="0.2">
      <c r="A458" s="380"/>
      <c r="B458" s="380"/>
      <c r="C458" s="380"/>
      <c r="D458" s="380"/>
      <c r="E458" s="389"/>
    </row>
    <row r="459" spans="1:5" ht="15" x14ac:dyDescent="0.2">
      <c r="A459" s="380"/>
      <c r="B459" s="380"/>
      <c r="C459" s="380"/>
      <c r="D459" s="380"/>
      <c r="E459" s="389"/>
    </row>
    <row r="460" spans="1:5" ht="15" x14ac:dyDescent="0.2">
      <c r="A460" s="380"/>
      <c r="B460" s="380"/>
      <c r="C460" s="380"/>
      <c r="D460" s="380"/>
      <c r="E460" s="389"/>
    </row>
    <row r="461" spans="1:5" ht="15" x14ac:dyDescent="0.2">
      <c r="A461" s="380"/>
      <c r="B461" s="380"/>
      <c r="C461" s="380"/>
      <c r="D461" s="380"/>
      <c r="E461" s="389"/>
    </row>
    <row r="462" spans="1:5" ht="15" x14ac:dyDescent="0.2">
      <c r="A462" s="380"/>
      <c r="B462" s="380"/>
      <c r="C462" s="380"/>
      <c r="D462" s="380"/>
      <c r="E462" s="389"/>
    </row>
    <row r="463" spans="1:5" ht="15" x14ac:dyDescent="0.2">
      <c r="A463" s="380"/>
      <c r="B463" s="380"/>
      <c r="C463" s="380"/>
      <c r="D463" s="380"/>
      <c r="E463" s="389"/>
    </row>
    <row r="464" spans="1:5" ht="15" x14ac:dyDescent="0.2">
      <c r="A464" s="380"/>
      <c r="B464" s="380"/>
      <c r="C464" s="380"/>
      <c r="D464" s="380"/>
      <c r="E464" s="389"/>
    </row>
    <row r="465" spans="1:5" ht="15" x14ac:dyDescent="0.2">
      <c r="A465" s="380"/>
      <c r="B465" s="380"/>
      <c r="C465" s="380"/>
      <c r="D465" s="380"/>
      <c r="E465" s="389"/>
    </row>
    <row r="466" spans="1:5" ht="15" x14ac:dyDescent="0.2">
      <c r="A466" s="380"/>
      <c r="B466" s="380"/>
      <c r="C466" s="380"/>
      <c r="D466" s="380"/>
      <c r="E466" s="389"/>
    </row>
    <row r="467" spans="1:5" ht="15" x14ac:dyDescent="0.2">
      <c r="A467" s="380"/>
      <c r="B467" s="380"/>
      <c r="C467" s="380"/>
      <c r="D467" s="380"/>
      <c r="E467" s="389"/>
    </row>
    <row r="468" spans="1:5" ht="15" x14ac:dyDescent="0.2">
      <c r="A468" s="380"/>
      <c r="B468" s="380"/>
      <c r="C468" s="380"/>
      <c r="D468" s="380"/>
      <c r="E468" s="389"/>
    </row>
    <row r="469" spans="1:5" ht="15" x14ac:dyDescent="0.2">
      <c r="A469" s="380"/>
      <c r="B469" s="380"/>
      <c r="C469" s="380"/>
      <c r="D469" s="380"/>
      <c r="E469" s="389"/>
    </row>
    <row r="470" spans="1:5" ht="15" x14ac:dyDescent="0.2">
      <c r="A470" s="380"/>
      <c r="B470" s="380"/>
      <c r="C470" s="380"/>
      <c r="D470" s="380"/>
      <c r="E470" s="389"/>
    </row>
    <row r="471" spans="1:5" ht="15" x14ac:dyDescent="0.2">
      <c r="A471" s="380"/>
      <c r="B471" s="380"/>
      <c r="C471" s="380"/>
      <c r="D471" s="380"/>
      <c r="E471" s="389"/>
    </row>
    <row r="472" spans="1:5" ht="15" x14ac:dyDescent="0.2">
      <c r="A472" s="380"/>
      <c r="B472" s="380"/>
      <c r="C472" s="380"/>
      <c r="D472" s="380"/>
      <c r="E472" s="389"/>
    </row>
    <row r="473" spans="1:5" ht="15" x14ac:dyDescent="0.2">
      <c r="A473" s="380"/>
      <c r="B473" s="380"/>
      <c r="C473" s="380"/>
      <c r="D473" s="380"/>
      <c r="E473" s="389"/>
    </row>
    <row r="474" spans="1:5" ht="15" x14ac:dyDescent="0.2">
      <c r="A474" s="380"/>
      <c r="B474" s="380"/>
      <c r="C474" s="380"/>
      <c r="D474" s="380"/>
      <c r="E474" s="389"/>
    </row>
    <row r="475" spans="1:5" ht="15" x14ac:dyDescent="0.2">
      <c r="A475" s="380"/>
      <c r="B475" s="380"/>
      <c r="C475" s="380"/>
      <c r="D475" s="380"/>
      <c r="E475" s="389"/>
    </row>
    <row r="476" spans="1:5" ht="15" x14ac:dyDescent="0.2">
      <c r="A476" s="380"/>
      <c r="B476" s="380"/>
      <c r="C476" s="380"/>
      <c r="D476" s="380"/>
      <c r="E476" s="389"/>
    </row>
    <row r="477" spans="1:5" ht="15" x14ac:dyDescent="0.2">
      <c r="A477" s="380"/>
      <c r="B477" s="380"/>
      <c r="C477" s="380"/>
      <c r="D477" s="380"/>
      <c r="E477" s="389"/>
    </row>
    <row r="478" spans="1:5" ht="15" x14ac:dyDescent="0.2">
      <c r="A478" s="380"/>
      <c r="B478" s="380"/>
      <c r="C478" s="380"/>
      <c r="D478" s="380"/>
      <c r="E478" s="389"/>
    </row>
    <row r="479" spans="1:5" ht="15" x14ac:dyDescent="0.2">
      <c r="A479" s="380"/>
      <c r="B479" s="380"/>
      <c r="C479" s="380"/>
      <c r="D479" s="380"/>
      <c r="E479" s="389"/>
    </row>
    <row r="480" spans="1:5" ht="15" x14ac:dyDescent="0.2">
      <c r="A480" s="380"/>
      <c r="B480" s="380"/>
      <c r="C480" s="380"/>
      <c r="D480" s="380"/>
      <c r="E480" s="389"/>
    </row>
    <row r="481" spans="1:5" ht="15" x14ac:dyDescent="0.2">
      <c r="A481" s="380"/>
      <c r="B481" s="380"/>
      <c r="C481" s="380"/>
      <c r="D481" s="380"/>
      <c r="E481" s="389"/>
    </row>
    <row r="482" spans="1:5" ht="15" x14ac:dyDescent="0.2">
      <c r="A482" s="380"/>
      <c r="B482" s="380"/>
      <c r="C482" s="380"/>
      <c r="D482" s="380"/>
      <c r="E482" s="389"/>
    </row>
    <row r="483" spans="1:5" ht="15" x14ac:dyDescent="0.2">
      <c r="A483" s="380"/>
      <c r="B483" s="380"/>
      <c r="C483" s="380"/>
      <c r="D483" s="380"/>
      <c r="E483" s="389"/>
    </row>
    <row r="484" spans="1:5" ht="15" x14ac:dyDescent="0.2">
      <c r="A484" s="380"/>
      <c r="B484" s="380"/>
      <c r="C484" s="380"/>
      <c r="D484" s="380"/>
      <c r="E484" s="389"/>
    </row>
    <row r="485" spans="1:5" ht="15" x14ac:dyDescent="0.2">
      <c r="A485" s="380"/>
      <c r="B485" s="380"/>
      <c r="C485" s="380"/>
      <c r="D485" s="380"/>
      <c r="E485" s="389"/>
    </row>
    <row r="486" spans="1:5" ht="15" x14ac:dyDescent="0.2">
      <c r="A486" s="380"/>
      <c r="B486" s="380"/>
      <c r="C486" s="380"/>
      <c r="D486" s="380"/>
      <c r="E486" s="389"/>
    </row>
    <row r="487" spans="1:5" ht="15" x14ac:dyDescent="0.2">
      <c r="A487" s="380"/>
      <c r="B487" s="380"/>
      <c r="C487" s="380"/>
      <c r="D487" s="380"/>
      <c r="E487" s="389"/>
    </row>
    <row r="488" spans="1:5" ht="15" x14ac:dyDescent="0.2">
      <c r="A488" s="380"/>
      <c r="B488" s="380"/>
      <c r="C488" s="380"/>
      <c r="D488" s="380"/>
      <c r="E488" s="389"/>
    </row>
    <row r="489" spans="1:5" ht="15" x14ac:dyDescent="0.2">
      <c r="A489" s="380"/>
      <c r="B489" s="380"/>
      <c r="C489" s="380"/>
      <c r="D489" s="380"/>
      <c r="E489" s="389"/>
    </row>
    <row r="490" spans="1:5" ht="15" x14ac:dyDescent="0.2">
      <c r="A490" s="380"/>
      <c r="B490" s="380"/>
      <c r="C490" s="380"/>
      <c r="D490" s="380"/>
      <c r="E490" s="389"/>
    </row>
    <row r="491" spans="1:5" ht="15" x14ac:dyDescent="0.2">
      <c r="A491" s="380"/>
      <c r="B491" s="380"/>
      <c r="C491" s="380"/>
      <c r="D491" s="380"/>
      <c r="E491" s="389"/>
    </row>
    <row r="492" spans="1:5" ht="15" x14ac:dyDescent="0.2">
      <c r="A492" s="380"/>
      <c r="B492" s="380"/>
      <c r="C492" s="380"/>
      <c r="D492" s="380"/>
      <c r="E492" s="389"/>
    </row>
    <row r="493" spans="1:5" ht="15" x14ac:dyDescent="0.2">
      <c r="A493" s="380"/>
      <c r="B493" s="380"/>
      <c r="C493" s="380"/>
      <c r="D493" s="380"/>
      <c r="E493" s="389"/>
    </row>
    <row r="494" spans="1:5" ht="15" x14ac:dyDescent="0.2">
      <c r="A494" s="380"/>
      <c r="B494" s="380"/>
      <c r="C494" s="380"/>
      <c r="D494" s="380"/>
      <c r="E494" s="389"/>
    </row>
    <row r="495" spans="1:5" ht="15" x14ac:dyDescent="0.2">
      <c r="A495" s="380"/>
      <c r="B495" s="380"/>
      <c r="C495" s="380"/>
      <c r="D495" s="380"/>
      <c r="E495" s="389"/>
    </row>
    <row r="496" spans="1:5" ht="15" x14ac:dyDescent="0.2">
      <c r="A496" s="380"/>
      <c r="B496" s="380"/>
      <c r="C496" s="380"/>
      <c r="D496" s="380"/>
      <c r="E496" s="389"/>
    </row>
    <row r="497" spans="1:5" ht="15" x14ac:dyDescent="0.2">
      <c r="A497" s="380"/>
      <c r="B497" s="380"/>
      <c r="C497" s="380"/>
      <c r="D497" s="380"/>
      <c r="E497" s="389"/>
    </row>
    <row r="498" spans="1:5" ht="15" x14ac:dyDescent="0.2">
      <c r="A498" s="380"/>
      <c r="B498" s="380"/>
      <c r="C498" s="380"/>
      <c r="D498" s="380"/>
      <c r="E498" s="389"/>
    </row>
    <row r="499" spans="1:5" ht="15" x14ac:dyDescent="0.2">
      <c r="A499" s="380"/>
      <c r="B499" s="380"/>
      <c r="C499" s="380"/>
      <c r="D499" s="380"/>
      <c r="E499" s="389"/>
    </row>
    <row r="500" spans="1:5" ht="15" x14ac:dyDescent="0.2">
      <c r="A500" s="380"/>
      <c r="B500" s="380"/>
      <c r="C500" s="380"/>
      <c r="D500" s="380"/>
      <c r="E500" s="389"/>
    </row>
    <row r="501" spans="1:5" ht="15" x14ac:dyDescent="0.2">
      <c r="A501" s="380"/>
      <c r="B501" s="380"/>
      <c r="C501" s="380"/>
      <c r="D501" s="380"/>
      <c r="E501" s="389"/>
    </row>
    <row r="502" spans="1:5" ht="15" x14ac:dyDescent="0.2">
      <c r="A502" s="380"/>
      <c r="B502" s="380"/>
      <c r="C502" s="380"/>
      <c r="D502" s="380"/>
      <c r="E502" s="389"/>
    </row>
    <row r="503" spans="1:5" ht="15" x14ac:dyDescent="0.2">
      <c r="A503" s="380"/>
      <c r="B503" s="380"/>
      <c r="C503" s="380"/>
      <c r="D503" s="380"/>
      <c r="E503" s="389"/>
    </row>
    <row r="504" spans="1:5" ht="15" x14ac:dyDescent="0.2">
      <c r="A504" s="380"/>
      <c r="B504" s="380"/>
      <c r="C504" s="380"/>
      <c r="D504" s="380"/>
      <c r="E504" s="389"/>
    </row>
    <row r="505" spans="1:5" ht="15" x14ac:dyDescent="0.2">
      <c r="A505" s="380"/>
      <c r="B505" s="380"/>
      <c r="C505" s="380"/>
      <c r="D505" s="380"/>
      <c r="E505" s="389"/>
    </row>
    <row r="506" spans="1:5" ht="15" x14ac:dyDescent="0.2">
      <c r="A506" s="380"/>
      <c r="B506" s="380"/>
      <c r="C506" s="380"/>
      <c r="D506" s="380"/>
      <c r="E506" s="389"/>
    </row>
    <row r="507" spans="1:5" ht="15" x14ac:dyDescent="0.2">
      <c r="A507" s="380"/>
      <c r="B507" s="380"/>
      <c r="C507" s="380"/>
      <c r="D507" s="380"/>
      <c r="E507" s="389"/>
    </row>
    <row r="508" spans="1:5" ht="15" x14ac:dyDescent="0.2">
      <c r="A508" s="380"/>
      <c r="B508" s="380"/>
      <c r="C508" s="380"/>
      <c r="D508" s="380"/>
      <c r="E508" s="389"/>
    </row>
    <row r="509" spans="1:5" ht="15" x14ac:dyDescent="0.2">
      <c r="A509" s="380"/>
      <c r="B509" s="380"/>
      <c r="C509" s="380"/>
      <c r="D509" s="380"/>
      <c r="E509" s="389"/>
    </row>
    <row r="510" spans="1:5" ht="15" x14ac:dyDescent="0.2">
      <c r="A510" s="380"/>
      <c r="B510" s="380"/>
      <c r="C510" s="380"/>
      <c r="D510" s="380"/>
      <c r="E510" s="389"/>
    </row>
    <row r="511" spans="1:5" ht="15" x14ac:dyDescent="0.2">
      <c r="A511" s="380"/>
      <c r="B511" s="380"/>
      <c r="C511" s="380"/>
      <c r="D511" s="380"/>
      <c r="E511" s="389"/>
    </row>
    <row r="512" spans="1:5" ht="15" x14ac:dyDescent="0.2">
      <c r="A512" s="380"/>
      <c r="B512" s="380"/>
      <c r="C512" s="380"/>
      <c r="D512" s="380"/>
      <c r="E512" s="389"/>
    </row>
    <row r="513" spans="1:5" ht="15" x14ac:dyDescent="0.2">
      <c r="A513" s="380"/>
      <c r="B513" s="380"/>
      <c r="C513" s="380"/>
      <c r="D513" s="380"/>
      <c r="E513" s="389"/>
    </row>
    <row r="514" spans="1:5" ht="15" x14ac:dyDescent="0.2">
      <c r="A514" s="380"/>
      <c r="B514" s="380"/>
      <c r="C514" s="380"/>
      <c r="D514" s="380"/>
      <c r="E514" s="389"/>
    </row>
    <row r="515" spans="1:5" ht="15" x14ac:dyDescent="0.2">
      <c r="A515" s="380"/>
      <c r="B515" s="380"/>
      <c r="C515" s="380"/>
      <c r="D515" s="380"/>
      <c r="E515" s="389"/>
    </row>
    <row r="516" spans="1:5" ht="15" x14ac:dyDescent="0.2">
      <c r="A516" s="380"/>
      <c r="B516" s="380"/>
      <c r="C516" s="380"/>
      <c r="D516" s="380"/>
      <c r="E516" s="389"/>
    </row>
    <row r="517" spans="1:5" ht="15" x14ac:dyDescent="0.2">
      <c r="A517" s="380"/>
      <c r="B517" s="380"/>
      <c r="C517" s="380"/>
      <c r="D517" s="380"/>
      <c r="E517" s="389"/>
    </row>
    <row r="518" spans="1:5" ht="15" x14ac:dyDescent="0.2">
      <c r="A518" s="380"/>
      <c r="B518" s="380"/>
      <c r="C518" s="380"/>
      <c r="D518" s="380"/>
      <c r="E518" s="389"/>
    </row>
    <row r="519" spans="1:5" ht="15" x14ac:dyDescent="0.2">
      <c r="A519" s="380"/>
      <c r="B519" s="380"/>
      <c r="C519" s="380"/>
      <c r="D519" s="380"/>
      <c r="E519" s="389"/>
    </row>
    <row r="520" spans="1:5" ht="15" x14ac:dyDescent="0.2">
      <c r="A520" s="380"/>
      <c r="B520" s="380"/>
      <c r="C520" s="380"/>
      <c r="D520" s="380"/>
      <c r="E520" s="389"/>
    </row>
    <row r="521" spans="1:5" ht="15" x14ac:dyDescent="0.2">
      <c r="A521" s="380"/>
      <c r="B521" s="380"/>
      <c r="C521" s="380"/>
      <c r="D521" s="380"/>
      <c r="E521" s="389"/>
    </row>
    <row r="522" spans="1:5" ht="15" x14ac:dyDescent="0.2">
      <c r="A522" s="380"/>
      <c r="B522" s="380"/>
      <c r="C522" s="380"/>
      <c r="D522" s="380"/>
      <c r="E522" s="389"/>
    </row>
    <row r="523" spans="1:5" ht="15" x14ac:dyDescent="0.2">
      <c r="A523" s="380"/>
      <c r="B523" s="380"/>
      <c r="C523" s="380"/>
      <c r="D523" s="380"/>
      <c r="E523" s="389"/>
    </row>
    <row r="524" spans="1:5" ht="15" x14ac:dyDescent="0.2">
      <c r="A524" s="380"/>
      <c r="B524" s="380"/>
      <c r="C524" s="380"/>
      <c r="D524" s="380"/>
      <c r="E524" s="389"/>
    </row>
    <row r="525" spans="1:5" ht="15" x14ac:dyDescent="0.2">
      <c r="A525" s="380"/>
      <c r="B525" s="380"/>
      <c r="C525" s="380"/>
      <c r="D525" s="380"/>
      <c r="E525" s="389"/>
    </row>
    <row r="526" spans="1:5" ht="15" x14ac:dyDescent="0.2">
      <c r="A526" s="380"/>
      <c r="B526" s="380"/>
      <c r="C526" s="380"/>
      <c r="D526" s="380"/>
      <c r="E526" s="389"/>
    </row>
    <row r="527" spans="1:5" ht="15" x14ac:dyDescent="0.2">
      <c r="A527" s="380"/>
      <c r="B527" s="380"/>
      <c r="C527" s="380"/>
      <c r="D527" s="380"/>
      <c r="E527" s="389"/>
    </row>
  </sheetData>
  <mergeCells count="9">
    <mergeCell ref="C9:D9"/>
    <mergeCell ref="A11:D11"/>
    <mergeCell ref="A12:C12"/>
    <mergeCell ref="C1:D1"/>
    <mergeCell ref="C2:D2"/>
    <mergeCell ref="C3:D3"/>
    <mergeCell ref="B5:D5"/>
    <mergeCell ref="C6:D6"/>
    <mergeCell ref="C7:D7"/>
  </mergeCells>
  <pageMargins left="0.70866141732283472" right="0.70866141732283472" top="0.74803149606299213" bottom="0.74803149606299213" header="0.31496062992125984" footer="0.31496062992125984"/>
  <pageSetup paperSize="9"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36"/>
  <sheetViews>
    <sheetView workbookViewId="0">
      <selection activeCell="F11" sqref="F11"/>
    </sheetView>
  </sheetViews>
  <sheetFormatPr defaultRowHeight="12.75" x14ac:dyDescent="0.2"/>
  <cols>
    <col min="1" max="1" width="1.28515625" style="304" customWidth="1"/>
    <col min="2" max="2" width="49.140625" style="304" customWidth="1"/>
    <col min="3" max="3" width="31" style="304" customWidth="1"/>
    <col min="4" max="4" width="17.28515625" style="304" customWidth="1"/>
    <col min="5" max="5" width="15.42578125" style="304" customWidth="1"/>
    <col min="6" max="256" width="9.140625" style="304"/>
    <col min="257" max="257" width="1.28515625" style="304" customWidth="1"/>
    <col min="258" max="258" width="49.140625" style="304" customWidth="1"/>
    <col min="259" max="259" width="31" style="304" customWidth="1"/>
    <col min="260" max="260" width="17.28515625" style="304" customWidth="1"/>
    <col min="261" max="261" width="15.42578125" style="304" customWidth="1"/>
    <col min="262" max="512" width="9.140625" style="304"/>
    <col min="513" max="513" width="1.28515625" style="304" customWidth="1"/>
    <col min="514" max="514" width="49.140625" style="304" customWidth="1"/>
    <col min="515" max="515" width="31" style="304" customWidth="1"/>
    <col min="516" max="516" width="17.28515625" style="304" customWidth="1"/>
    <col min="517" max="517" width="15.42578125" style="304" customWidth="1"/>
    <col min="518" max="768" width="9.140625" style="304"/>
    <col min="769" max="769" width="1.28515625" style="304" customWidth="1"/>
    <col min="770" max="770" width="49.140625" style="304" customWidth="1"/>
    <col min="771" max="771" width="31" style="304" customWidth="1"/>
    <col min="772" max="772" width="17.28515625" style="304" customWidth="1"/>
    <col min="773" max="773" width="15.42578125" style="304" customWidth="1"/>
    <col min="774" max="1024" width="9.140625" style="304"/>
    <col min="1025" max="1025" width="1.28515625" style="304" customWidth="1"/>
    <col min="1026" max="1026" width="49.140625" style="304" customWidth="1"/>
    <col min="1027" max="1027" width="31" style="304" customWidth="1"/>
    <col min="1028" max="1028" width="17.28515625" style="304" customWidth="1"/>
    <col min="1029" max="1029" width="15.42578125" style="304" customWidth="1"/>
    <col min="1030" max="1280" width="9.140625" style="304"/>
    <col min="1281" max="1281" width="1.28515625" style="304" customWidth="1"/>
    <col min="1282" max="1282" width="49.140625" style="304" customWidth="1"/>
    <col min="1283" max="1283" width="31" style="304" customWidth="1"/>
    <col min="1284" max="1284" width="17.28515625" style="304" customWidth="1"/>
    <col min="1285" max="1285" width="15.42578125" style="304" customWidth="1"/>
    <col min="1286" max="1536" width="9.140625" style="304"/>
    <col min="1537" max="1537" width="1.28515625" style="304" customWidth="1"/>
    <col min="1538" max="1538" width="49.140625" style="304" customWidth="1"/>
    <col min="1539" max="1539" width="31" style="304" customWidth="1"/>
    <col min="1540" max="1540" width="17.28515625" style="304" customWidth="1"/>
    <col min="1541" max="1541" width="15.42578125" style="304" customWidth="1"/>
    <col min="1542" max="1792" width="9.140625" style="304"/>
    <col min="1793" max="1793" width="1.28515625" style="304" customWidth="1"/>
    <col min="1794" max="1794" width="49.140625" style="304" customWidth="1"/>
    <col min="1795" max="1795" width="31" style="304" customWidth="1"/>
    <col min="1796" max="1796" width="17.28515625" style="304" customWidth="1"/>
    <col min="1797" max="1797" width="15.42578125" style="304" customWidth="1"/>
    <col min="1798" max="2048" width="9.140625" style="304"/>
    <col min="2049" max="2049" width="1.28515625" style="304" customWidth="1"/>
    <col min="2050" max="2050" width="49.140625" style="304" customWidth="1"/>
    <col min="2051" max="2051" width="31" style="304" customWidth="1"/>
    <col min="2052" max="2052" width="17.28515625" style="304" customWidth="1"/>
    <col min="2053" max="2053" width="15.42578125" style="304" customWidth="1"/>
    <col min="2054" max="2304" width="9.140625" style="304"/>
    <col min="2305" max="2305" width="1.28515625" style="304" customWidth="1"/>
    <col min="2306" max="2306" width="49.140625" style="304" customWidth="1"/>
    <col min="2307" max="2307" width="31" style="304" customWidth="1"/>
    <col min="2308" max="2308" width="17.28515625" style="304" customWidth="1"/>
    <col min="2309" max="2309" width="15.42578125" style="304" customWidth="1"/>
    <col min="2310" max="2560" width="9.140625" style="304"/>
    <col min="2561" max="2561" width="1.28515625" style="304" customWidth="1"/>
    <col min="2562" max="2562" width="49.140625" style="304" customWidth="1"/>
    <col min="2563" max="2563" width="31" style="304" customWidth="1"/>
    <col min="2564" max="2564" width="17.28515625" style="304" customWidth="1"/>
    <col min="2565" max="2565" width="15.42578125" style="304" customWidth="1"/>
    <col min="2566" max="2816" width="9.140625" style="304"/>
    <col min="2817" max="2817" width="1.28515625" style="304" customWidth="1"/>
    <col min="2818" max="2818" width="49.140625" style="304" customWidth="1"/>
    <col min="2819" max="2819" width="31" style="304" customWidth="1"/>
    <col min="2820" max="2820" width="17.28515625" style="304" customWidth="1"/>
    <col min="2821" max="2821" width="15.42578125" style="304" customWidth="1"/>
    <col min="2822" max="3072" width="9.140625" style="304"/>
    <col min="3073" max="3073" width="1.28515625" style="304" customWidth="1"/>
    <col min="3074" max="3074" width="49.140625" style="304" customWidth="1"/>
    <col min="3075" max="3075" width="31" style="304" customWidth="1"/>
    <col min="3076" max="3076" width="17.28515625" style="304" customWidth="1"/>
    <col min="3077" max="3077" width="15.42578125" style="304" customWidth="1"/>
    <col min="3078" max="3328" width="9.140625" style="304"/>
    <col min="3329" max="3329" width="1.28515625" style="304" customWidth="1"/>
    <col min="3330" max="3330" width="49.140625" style="304" customWidth="1"/>
    <col min="3331" max="3331" width="31" style="304" customWidth="1"/>
    <col min="3332" max="3332" width="17.28515625" style="304" customWidth="1"/>
    <col min="3333" max="3333" width="15.42578125" style="304" customWidth="1"/>
    <col min="3334" max="3584" width="9.140625" style="304"/>
    <col min="3585" max="3585" width="1.28515625" style="304" customWidth="1"/>
    <col min="3586" max="3586" width="49.140625" style="304" customWidth="1"/>
    <col min="3587" max="3587" width="31" style="304" customWidth="1"/>
    <col min="3588" max="3588" width="17.28515625" style="304" customWidth="1"/>
    <col min="3589" max="3589" width="15.42578125" style="304" customWidth="1"/>
    <col min="3590" max="3840" width="9.140625" style="304"/>
    <col min="3841" max="3841" width="1.28515625" style="304" customWidth="1"/>
    <col min="3842" max="3842" width="49.140625" style="304" customWidth="1"/>
    <col min="3843" max="3843" width="31" style="304" customWidth="1"/>
    <col min="3844" max="3844" width="17.28515625" style="304" customWidth="1"/>
    <col min="3845" max="3845" width="15.42578125" style="304" customWidth="1"/>
    <col min="3846" max="4096" width="9.140625" style="304"/>
    <col min="4097" max="4097" width="1.28515625" style="304" customWidth="1"/>
    <col min="4098" max="4098" width="49.140625" style="304" customWidth="1"/>
    <col min="4099" max="4099" width="31" style="304" customWidth="1"/>
    <col min="4100" max="4100" width="17.28515625" style="304" customWidth="1"/>
    <col min="4101" max="4101" width="15.42578125" style="304" customWidth="1"/>
    <col min="4102" max="4352" width="9.140625" style="304"/>
    <col min="4353" max="4353" width="1.28515625" style="304" customWidth="1"/>
    <col min="4354" max="4354" width="49.140625" style="304" customWidth="1"/>
    <col min="4355" max="4355" width="31" style="304" customWidth="1"/>
    <col min="4356" max="4356" width="17.28515625" style="304" customWidth="1"/>
    <col min="4357" max="4357" width="15.42578125" style="304" customWidth="1"/>
    <col min="4358" max="4608" width="9.140625" style="304"/>
    <col min="4609" max="4609" width="1.28515625" style="304" customWidth="1"/>
    <col min="4610" max="4610" width="49.140625" style="304" customWidth="1"/>
    <col min="4611" max="4611" width="31" style="304" customWidth="1"/>
    <col min="4612" max="4612" width="17.28515625" style="304" customWidth="1"/>
    <col min="4613" max="4613" width="15.42578125" style="304" customWidth="1"/>
    <col min="4614" max="4864" width="9.140625" style="304"/>
    <col min="4865" max="4865" width="1.28515625" style="304" customWidth="1"/>
    <col min="4866" max="4866" width="49.140625" style="304" customWidth="1"/>
    <col min="4867" max="4867" width="31" style="304" customWidth="1"/>
    <col min="4868" max="4868" width="17.28515625" style="304" customWidth="1"/>
    <col min="4869" max="4869" width="15.42578125" style="304" customWidth="1"/>
    <col min="4870" max="5120" width="9.140625" style="304"/>
    <col min="5121" max="5121" width="1.28515625" style="304" customWidth="1"/>
    <col min="5122" max="5122" width="49.140625" style="304" customWidth="1"/>
    <col min="5123" max="5123" width="31" style="304" customWidth="1"/>
    <col min="5124" max="5124" width="17.28515625" style="304" customWidth="1"/>
    <col min="5125" max="5125" width="15.42578125" style="304" customWidth="1"/>
    <col min="5126" max="5376" width="9.140625" style="304"/>
    <col min="5377" max="5377" width="1.28515625" style="304" customWidth="1"/>
    <col min="5378" max="5378" width="49.140625" style="304" customWidth="1"/>
    <col min="5379" max="5379" width="31" style="304" customWidth="1"/>
    <col min="5380" max="5380" width="17.28515625" style="304" customWidth="1"/>
    <col min="5381" max="5381" width="15.42578125" style="304" customWidth="1"/>
    <col min="5382" max="5632" width="9.140625" style="304"/>
    <col min="5633" max="5633" width="1.28515625" style="304" customWidth="1"/>
    <col min="5634" max="5634" width="49.140625" style="304" customWidth="1"/>
    <col min="5635" max="5635" width="31" style="304" customWidth="1"/>
    <col min="5636" max="5636" width="17.28515625" style="304" customWidth="1"/>
    <col min="5637" max="5637" width="15.42578125" style="304" customWidth="1"/>
    <col min="5638" max="5888" width="9.140625" style="304"/>
    <col min="5889" max="5889" width="1.28515625" style="304" customWidth="1"/>
    <col min="5890" max="5890" width="49.140625" style="304" customWidth="1"/>
    <col min="5891" max="5891" width="31" style="304" customWidth="1"/>
    <col min="5892" max="5892" width="17.28515625" style="304" customWidth="1"/>
    <col min="5893" max="5893" width="15.42578125" style="304" customWidth="1"/>
    <col min="5894" max="6144" width="9.140625" style="304"/>
    <col min="6145" max="6145" width="1.28515625" style="304" customWidth="1"/>
    <col min="6146" max="6146" width="49.140625" style="304" customWidth="1"/>
    <col min="6147" max="6147" width="31" style="304" customWidth="1"/>
    <col min="6148" max="6148" width="17.28515625" style="304" customWidth="1"/>
    <col min="6149" max="6149" width="15.42578125" style="304" customWidth="1"/>
    <col min="6150" max="6400" width="9.140625" style="304"/>
    <col min="6401" max="6401" width="1.28515625" style="304" customWidth="1"/>
    <col min="6402" max="6402" width="49.140625" style="304" customWidth="1"/>
    <col min="6403" max="6403" width="31" style="304" customWidth="1"/>
    <col min="6404" max="6404" width="17.28515625" style="304" customWidth="1"/>
    <col min="6405" max="6405" width="15.42578125" style="304" customWidth="1"/>
    <col min="6406" max="6656" width="9.140625" style="304"/>
    <col min="6657" max="6657" width="1.28515625" style="304" customWidth="1"/>
    <col min="6658" max="6658" width="49.140625" style="304" customWidth="1"/>
    <col min="6659" max="6659" width="31" style="304" customWidth="1"/>
    <col min="6660" max="6660" width="17.28515625" style="304" customWidth="1"/>
    <col min="6661" max="6661" width="15.42578125" style="304" customWidth="1"/>
    <col min="6662" max="6912" width="9.140625" style="304"/>
    <col min="6913" max="6913" width="1.28515625" style="304" customWidth="1"/>
    <col min="6914" max="6914" width="49.140625" style="304" customWidth="1"/>
    <col min="6915" max="6915" width="31" style="304" customWidth="1"/>
    <col min="6916" max="6916" width="17.28515625" style="304" customWidth="1"/>
    <col min="6917" max="6917" width="15.42578125" style="304" customWidth="1"/>
    <col min="6918" max="7168" width="9.140625" style="304"/>
    <col min="7169" max="7169" width="1.28515625" style="304" customWidth="1"/>
    <col min="7170" max="7170" width="49.140625" style="304" customWidth="1"/>
    <col min="7171" max="7171" width="31" style="304" customWidth="1"/>
    <col min="7172" max="7172" width="17.28515625" style="304" customWidth="1"/>
    <col min="7173" max="7173" width="15.42578125" style="304" customWidth="1"/>
    <col min="7174" max="7424" width="9.140625" style="304"/>
    <col min="7425" max="7425" width="1.28515625" style="304" customWidth="1"/>
    <col min="7426" max="7426" width="49.140625" style="304" customWidth="1"/>
    <col min="7427" max="7427" width="31" style="304" customWidth="1"/>
    <col min="7428" max="7428" width="17.28515625" style="304" customWidth="1"/>
    <col min="7429" max="7429" width="15.42578125" style="304" customWidth="1"/>
    <col min="7430" max="7680" width="9.140625" style="304"/>
    <col min="7681" max="7681" width="1.28515625" style="304" customWidth="1"/>
    <col min="7682" max="7682" width="49.140625" style="304" customWidth="1"/>
    <col min="7683" max="7683" width="31" style="304" customWidth="1"/>
    <col min="7684" max="7684" width="17.28515625" style="304" customWidth="1"/>
    <col min="7685" max="7685" width="15.42578125" style="304" customWidth="1"/>
    <col min="7686" max="7936" width="9.140625" style="304"/>
    <col min="7937" max="7937" width="1.28515625" style="304" customWidth="1"/>
    <col min="7938" max="7938" width="49.140625" style="304" customWidth="1"/>
    <col min="7939" max="7939" width="31" style="304" customWidth="1"/>
    <col min="7940" max="7940" width="17.28515625" style="304" customWidth="1"/>
    <col min="7941" max="7941" width="15.42578125" style="304" customWidth="1"/>
    <col min="7942" max="8192" width="9.140625" style="304"/>
    <col min="8193" max="8193" width="1.28515625" style="304" customWidth="1"/>
    <col min="8194" max="8194" width="49.140625" style="304" customWidth="1"/>
    <col min="8195" max="8195" width="31" style="304" customWidth="1"/>
    <col min="8196" max="8196" width="17.28515625" style="304" customWidth="1"/>
    <col min="8197" max="8197" width="15.42578125" style="304" customWidth="1"/>
    <col min="8198" max="8448" width="9.140625" style="304"/>
    <col min="8449" max="8449" width="1.28515625" style="304" customWidth="1"/>
    <col min="8450" max="8450" width="49.140625" style="304" customWidth="1"/>
    <col min="8451" max="8451" width="31" style="304" customWidth="1"/>
    <col min="8452" max="8452" width="17.28515625" style="304" customWidth="1"/>
    <col min="8453" max="8453" width="15.42578125" style="304" customWidth="1"/>
    <col min="8454" max="8704" width="9.140625" style="304"/>
    <col min="8705" max="8705" width="1.28515625" style="304" customWidth="1"/>
    <col min="8706" max="8706" width="49.140625" style="304" customWidth="1"/>
    <col min="8707" max="8707" width="31" style="304" customWidth="1"/>
    <col min="8708" max="8708" width="17.28515625" style="304" customWidth="1"/>
    <col min="8709" max="8709" width="15.42578125" style="304" customWidth="1"/>
    <col min="8710" max="8960" width="9.140625" style="304"/>
    <col min="8961" max="8961" width="1.28515625" style="304" customWidth="1"/>
    <col min="8962" max="8962" width="49.140625" style="304" customWidth="1"/>
    <col min="8963" max="8963" width="31" style="304" customWidth="1"/>
    <col min="8964" max="8964" width="17.28515625" style="304" customWidth="1"/>
    <col min="8965" max="8965" width="15.42578125" style="304" customWidth="1"/>
    <col min="8966" max="9216" width="9.140625" style="304"/>
    <col min="9217" max="9217" width="1.28515625" style="304" customWidth="1"/>
    <col min="9218" max="9218" width="49.140625" style="304" customWidth="1"/>
    <col min="9219" max="9219" width="31" style="304" customWidth="1"/>
    <col min="9220" max="9220" width="17.28515625" style="304" customWidth="1"/>
    <col min="9221" max="9221" width="15.42578125" style="304" customWidth="1"/>
    <col min="9222" max="9472" width="9.140625" style="304"/>
    <col min="9473" max="9473" width="1.28515625" style="304" customWidth="1"/>
    <col min="9474" max="9474" width="49.140625" style="304" customWidth="1"/>
    <col min="9475" max="9475" width="31" style="304" customWidth="1"/>
    <col min="9476" max="9476" width="17.28515625" style="304" customWidth="1"/>
    <col min="9477" max="9477" width="15.42578125" style="304" customWidth="1"/>
    <col min="9478" max="9728" width="9.140625" style="304"/>
    <col min="9729" max="9729" width="1.28515625" style="304" customWidth="1"/>
    <col min="9730" max="9730" width="49.140625" style="304" customWidth="1"/>
    <col min="9731" max="9731" width="31" style="304" customWidth="1"/>
    <col min="9732" max="9732" width="17.28515625" style="304" customWidth="1"/>
    <col min="9733" max="9733" width="15.42578125" style="304" customWidth="1"/>
    <col min="9734" max="9984" width="9.140625" style="304"/>
    <col min="9985" max="9985" width="1.28515625" style="304" customWidth="1"/>
    <col min="9986" max="9986" width="49.140625" style="304" customWidth="1"/>
    <col min="9987" max="9987" width="31" style="304" customWidth="1"/>
    <col min="9988" max="9988" width="17.28515625" style="304" customWidth="1"/>
    <col min="9989" max="9989" width="15.42578125" style="304" customWidth="1"/>
    <col min="9990" max="10240" width="9.140625" style="304"/>
    <col min="10241" max="10241" width="1.28515625" style="304" customWidth="1"/>
    <col min="10242" max="10242" width="49.140625" style="304" customWidth="1"/>
    <col min="10243" max="10243" width="31" style="304" customWidth="1"/>
    <col min="10244" max="10244" width="17.28515625" style="304" customWidth="1"/>
    <col min="10245" max="10245" width="15.42578125" style="304" customWidth="1"/>
    <col min="10246" max="10496" width="9.140625" style="304"/>
    <col min="10497" max="10497" width="1.28515625" style="304" customWidth="1"/>
    <col min="10498" max="10498" width="49.140625" style="304" customWidth="1"/>
    <col min="10499" max="10499" width="31" style="304" customWidth="1"/>
    <col min="10500" max="10500" width="17.28515625" style="304" customWidth="1"/>
    <col min="10501" max="10501" width="15.42578125" style="304" customWidth="1"/>
    <col min="10502" max="10752" width="9.140625" style="304"/>
    <col min="10753" max="10753" width="1.28515625" style="304" customWidth="1"/>
    <col min="10754" max="10754" width="49.140625" style="304" customWidth="1"/>
    <col min="10755" max="10755" width="31" style="304" customWidth="1"/>
    <col min="10756" max="10756" width="17.28515625" style="304" customWidth="1"/>
    <col min="10757" max="10757" width="15.42578125" style="304" customWidth="1"/>
    <col min="10758" max="11008" width="9.140625" style="304"/>
    <col min="11009" max="11009" width="1.28515625" style="304" customWidth="1"/>
    <col min="11010" max="11010" width="49.140625" style="304" customWidth="1"/>
    <col min="11011" max="11011" width="31" style="304" customWidth="1"/>
    <col min="11012" max="11012" width="17.28515625" style="304" customWidth="1"/>
    <col min="11013" max="11013" width="15.42578125" style="304" customWidth="1"/>
    <col min="11014" max="11264" width="9.140625" style="304"/>
    <col min="11265" max="11265" width="1.28515625" style="304" customWidth="1"/>
    <col min="11266" max="11266" width="49.140625" style="304" customWidth="1"/>
    <col min="11267" max="11267" width="31" style="304" customWidth="1"/>
    <col min="11268" max="11268" width="17.28515625" style="304" customWidth="1"/>
    <col min="11269" max="11269" width="15.42578125" style="304" customWidth="1"/>
    <col min="11270" max="11520" width="9.140625" style="304"/>
    <col min="11521" max="11521" width="1.28515625" style="304" customWidth="1"/>
    <col min="11522" max="11522" width="49.140625" style="304" customWidth="1"/>
    <col min="11523" max="11523" width="31" style="304" customWidth="1"/>
    <col min="11524" max="11524" width="17.28515625" style="304" customWidth="1"/>
    <col min="11525" max="11525" width="15.42578125" style="304" customWidth="1"/>
    <col min="11526" max="11776" width="9.140625" style="304"/>
    <col min="11777" max="11777" width="1.28515625" style="304" customWidth="1"/>
    <col min="11778" max="11778" width="49.140625" style="304" customWidth="1"/>
    <col min="11779" max="11779" width="31" style="304" customWidth="1"/>
    <col min="11780" max="11780" width="17.28515625" style="304" customWidth="1"/>
    <col min="11781" max="11781" width="15.42578125" style="304" customWidth="1"/>
    <col min="11782" max="12032" width="9.140625" style="304"/>
    <col min="12033" max="12033" width="1.28515625" style="304" customWidth="1"/>
    <col min="12034" max="12034" width="49.140625" style="304" customWidth="1"/>
    <col min="12035" max="12035" width="31" style="304" customWidth="1"/>
    <col min="12036" max="12036" width="17.28515625" style="304" customWidth="1"/>
    <col min="12037" max="12037" width="15.42578125" style="304" customWidth="1"/>
    <col min="12038" max="12288" width="9.140625" style="304"/>
    <col min="12289" max="12289" width="1.28515625" style="304" customWidth="1"/>
    <col min="12290" max="12290" width="49.140625" style="304" customWidth="1"/>
    <col min="12291" max="12291" width="31" style="304" customWidth="1"/>
    <col min="12292" max="12292" width="17.28515625" style="304" customWidth="1"/>
    <col min="12293" max="12293" width="15.42578125" style="304" customWidth="1"/>
    <col min="12294" max="12544" width="9.140625" style="304"/>
    <col min="12545" max="12545" width="1.28515625" style="304" customWidth="1"/>
    <col min="12546" max="12546" width="49.140625" style="304" customWidth="1"/>
    <col min="12547" max="12547" width="31" style="304" customWidth="1"/>
    <col min="12548" max="12548" width="17.28515625" style="304" customWidth="1"/>
    <col min="12549" max="12549" width="15.42578125" style="304" customWidth="1"/>
    <col min="12550" max="12800" width="9.140625" style="304"/>
    <col min="12801" max="12801" width="1.28515625" style="304" customWidth="1"/>
    <col min="12802" max="12802" width="49.140625" style="304" customWidth="1"/>
    <col min="12803" max="12803" width="31" style="304" customWidth="1"/>
    <col min="12804" max="12804" width="17.28515625" style="304" customWidth="1"/>
    <col min="12805" max="12805" width="15.42578125" style="304" customWidth="1"/>
    <col min="12806" max="13056" width="9.140625" style="304"/>
    <col min="13057" max="13057" width="1.28515625" style="304" customWidth="1"/>
    <col min="13058" max="13058" width="49.140625" style="304" customWidth="1"/>
    <col min="13059" max="13059" width="31" style="304" customWidth="1"/>
    <col min="13060" max="13060" width="17.28515625" style="304" customWidth="1"/>
    <col min="13061" max="13061" width="15.42578125" style="304" customWidth="1"/>
    <col min="13062" max="13312" width="9.140625" style="304"/>
    <col min="13313" max="13313" width="1.28515625" style="304" customWidth="1"/>
    <col min="13314" max="13314" width="49.140625" style="304" customWidth="1"/>
    <col min="13315" max="13315" width="31" style="304" customWidth="1"/>
    <col min="13316" max="13316" width="17.28515625" style="304" customWidth="1"/>
    <col min="13317" max="13317" width="15.42578125" style="304" customWidth="1"/>
    <col min="13318" max="13568" width="9.140625" style="304"/>
    <col min="13569" max="13569" width="1.28515625" style="304" customWidth="1"/>
    <col min="13570" max="13570" width="49.140625" style="304" customWidth="1"/>
    <col min="13571" max="13571" width="31" style="304" customWidth="1"/>
    <col min="13572" max="13572" width="17.28515625" style="304" customWidth="1"/>
    <col min="13573" max="13573" width="15.42578125" style="304" customWidth="1"/>
    <col min="13574" max="13824" width="9.140625" style="304"/>
    <col min="13825" max="13825" width="1.28515625" style="304" customWidth="1"/>
    <col min="13826" max="13826" width="49.140625" style="304" customWidth="1"/>
    <col min="13827" max="13827" width="31" style="304" customWidth="1"/>
    <col min="13828" max="13828" width="17.28515625" style="304" customWidth="1"/>
    <col min="13829" max="13829" width="15.42578125" style="304" customWidth="1"/>
    <col min="13830" max="14080" width="9.140625" style="304"/>
    <col min="14081" max="14081" width="1.28515625" style="304" customWidth="1"/>
    <col min="14082" max="14082" width="49.140625" style="304" customWidth="1"/>
    <col min="14083" max="14083" width="31" style="304" customWidth="1"/>
    <col min="14084" max="14084" width="17.28515625" style="304" customWidth="1"/>
    <col min="14085" max="14085" width="15.42578125" style="304" customWidth="1"/>
    <col min="14086" max="14336" width="9.140625" style="304"/>
    <col min="14337" max="14337" width="1.28515625" style="304" customWidth="1"/>
    <col min="14338" max="14338" width="49.140625" style="304" customWidth="1"/>
    <col min="14339" max="14339" width="31" style="304" customWidth="1"/>
    <col min="14340" max="14340" width="17.28515625" style="304" customWidth="1"/>
    <col min="14341" max="14341" width="15.42578125" style="304" customWidth="1"/>
    <col min="14342" max="14592" width="9.140625" style="304"/>
    <col min="14593" max="14593" width="1.28515625" style="304" customWidth="1"/>
    <col min="14594" max="14594" width="49.140625" style="304" customWidth="1"/>
    <col min="14595" max="14595" width="31" style="304" customWidth="1"/>
    <col min="14596" max="14596" width="17.28515625" style="304" customWidth="1"/>
    <col min="14597" max="14597" width="15.42578125" style="304" customWidth="1"/>
    <col min="14598" max="14848" width="9.140625" style="304"/>
    <col min="14849" max="14849" width="1.28515625" style="304" customWidth="1"/>
    <col min="14850" max="14850" width="49.140625" style="304" customWidth="1"/>
    <col min="14851" max="14851" width="31" style="304" customWidth="1"/>
    <col min="14852" max="14852" width="17.28515625" style="304" customWidth="1"/>
    <col min="14853" max="14853" width="15.42578125" style="304" customWidth="1"/>
    <col min="14854" max="15104" width="9.140625" style="304"/>
    <col min="15105" max="15105" width="1.28515625" style="304" customWidth="1"/>
    <col min="15106" max="15106" width="49.140625" style="304" customWidth="1"/>
    <col min="15107" max="15107" width="31" style="304" customWidth="1"/>
    <col min="15108" max="15108" width="17.28515625" style="304" customWidth="1"/>
    <col min="15109" max="15109" width="15.42578125" style="304" customWidth="1"/>
    <col min="15110" max="15360" width="9.140625" style="304"/>
    <col min="15361" max="15361" width="1.28515625" style="304" customWidth="1"/>
    <col min="15362" max="15362" width="49.140625" style="304" customWidth="1"/>
    <col min="15363" max="15363" width="31" style="304" customWidth="1"/>
    <col min="15364" max="15364" width="17.28515625" style="304" customWidth="1"/>
    <col min="15365" max="15365" width="15.42578125" style="304" customWidth="1"/>
    <col min="15366" max="15616" width="9.140625" style="304"/>
    <col min="15617" max="15617" width="1.28515625" style="304" customWidth="1"/>
    <col min="15618" max="15618" width="49.140625" style="304" customWidth="1"/>
    <col min="15619" max="15619" width="31" style="304" customWidth="1"/>
    <col min="15620" max="15620" width="17.28515625" style="304" customWidth="1"/>
    <col min="15621" max="15621" width="15.42578125" style="304" customWidth="1"/>
    <col min="15622" max="15872" width="9.140625" style="304"/>
    <col min="15873" max="15873" width="1.28515625" style="304" customWidth="1"/>
    <col min="15874" max="15874" width="49.140625" style="304" customWidth="1"/>
    <col min="15875" max="15875" width="31" style="304" customWidth="1"/>
    <col min="15876" max="15876" width="17.28515625" style="304" customWidth="1"/>
    <col min="15877" max="15877" width="15.42578125" style="304" customWidth="1"/>
    <col min="15878" max="16128" width="9.140625" style="304"/>
    <col min="16129" max="16129" width="1.28515625" style="304" customWidth="1"/>
    <col min="16130" max="16130" width="49.140625" style="304" customWidth="1"/>
    <col min="16131" max="16131" width="31" style="304" customWidth="1"/>
    <col min="16132" max="16132" width="17.28515625" style="304" customWidth="1"/>
    <col min="16133" max="16133" width="15.42578125" style="304" customWidth="1"/>
    <col min="16134" max="16384" width="9.140625" style="304"/>
  </cols>
  <sheetData>
    <row r="1" spans="2:6" ht="15" x14ac:dyDescent="0.25">
      <c r="D1" s="495" t="s">
        <v>543</v>
      </c>
      <c r="E1" s="495"/>
    </row>
    <row r="2" spans="2:6" ht="15" x14ac:dyDescent="0.25">
      <c r="D2" s="495" t="s">
        <v>544</v>
      </c>
      <c r="E2" s="495"/>
    </row>
    <row r="3" spans="2:6" ht="15" x14ac:dyDescent="0.25">
      <c r="D3" s="305" t="s">
        <v>545</v>
      </c>
      <c r="E3" s="305"/>
      <c r="F3" s="305"/>
    </row>
    <row r="4" spans="2:6" ht="15" x14ac:dyDescent="0.25">
      <c r="D4" s="305" t="s">
        <v>546</v>
      </c>
      <c r="E4" s="305"/>
      <c r="F4" s="305"/>
    </row>
    <row r="5" spans="2:6" ht="15" x14ac:dyDescent="0.25">
      <c r="D5" s="495" t="s">
        <v>547</v>
      </c>
      <c r="E5" s="495"/>
    </row>
    <row r="6" spans="2:6" ht="17.25" customHeight="1" x14ac:dyDescent="0.25">
      <c r="D6" s="496" t="s">
        <v>1416</v>
      </c>
      <c r="E6" s="496"/>
    </row>
    <row r="7" spans="2:6" ht="6.75" customHeight="1" x14ac:dyDescent="0.2">
      <c r="D7" s="306"/>
      <c r="E7" s="306"/>
    </row>
    <row r="8" spans="2:6" ht="11.25" customHeight="1" x14ac:dyDescent="0.25">
      <c r="D8" s="492" t="s">
        <v>548</v>
      </c>
      <c r="E8" s="492"/>
    </row>
    <row r="9" spans="2:6" x14ac:dyDescent="0.2">
      <c r="D9" s="306"/>
      <c r="E9" s="306"/>
      <c r="F9" s="307"/>
    </row>
    <row r="10" spans="2:6" ht="15" customHeight="1" x14ac:dyDescent="0.25">
      <c r="B10" s="499" t="s">
        <v>549</v>
      </c>
      <c r="C10" s="499"/>
      <c r="D10" s="499"/>
    </row>
    <row r="11" spans="2:6" ht="51.75" customHeight="1" x14ac:dyDescent="0.25">
      <c r="B11" s="497" t="s">
        <v>1366</v>
      </c>
      <c r="C11" s="497"/>
      <c r="D11" s="498"/>
    </row>
    <row r="12" spans="2:6" ht="13.5" customHeight="1" x14ac:dyDescent="0.25">
      <c r="D12" s="308"/>
    </row>
    <row r="13" spans="2:6" ht="33" customHeight="1" x14ac:dyDescent="0.25">
      <c r="B13" s="309" t="s">
        <v>389</v>
      </c>
      <c r="C13" s="310" t="s">
        <v>358</v>
      </c>
      <c r="D13" s="310" t="s">
        <v>550</v>
      </c>
    </row>
    <row r="14" spans="2:6" ht="13.5" customHeight="1" x14ac:dyDescent="0.2">
      <c r="B14" s="311">
        <v>1</v>
      </c>
      <c r="C14" s="312">
        <v>2</v>
      </c>
      <c r="D14" s="312">
        <v>3</v>
      </c>
    </row>
    <row r="15" spans="2:6" ht="18.75" customHeight="1" x14ac:dyDescent="0.25">
      <c r="B15" s="313" t="s">
        <v>551</v>
      </c>
      <c r="C15" s="314"/>
      <c r="D15" s="315">
        <f>D16+D22+D67+D73+D79+D85+D91+D97+D103+D109+D115+D121+D127+D133+D139+D145+D151+D182+D188+D239+D267+D321+D327+D336+D347+D354+D358+D389+D399+D405+D416+D422+D429+D344+D433+D413</f>
        <v>1192074.6000000003</v>
      </c>
    </row>
    <row r="16" spans="2:6" ht="56.25" customHeight="1" x14ac:dyDescent="0.25">
      <c r="B16" s="316" t="s">
        <v>552</v>
      </c>
      <c r="C16" s="317" t="s">
        <v>553</v>
      </c>
      <c r="D16" s="318">
        <f>D18</f>
        <v>4845.1000000000004</v>
      </c>
    </row>
    <row r="17" spans="2:4" ht="17.25" customHeight="1" x14ac:dyDescent="0.25">
      <c r="B17" s="319" t="s">
        <v>554</v>
      </c>
      <c r="C17" s="320" t="s">
        <v>555</v>
      </c>
      <c r="D17" s="318">
        <f>D18</f>
        <v>4845.1000000000004</v>
      </c>
    </row>
    <row r="18" spans="2:4" ht="41.25" customHeight="1" x14ac:dyDescent="0.25">
      <c r="B18" s="321" t="s">
        <v>556</v>
      </c>
      <c r="C18" s="322" t="s">
        <v>557</v>
      </c>
      <c r="D18" s="323">
        <f>D19</f>
        <v>4845.1000000000004</v>
      </c>
    </row>
    <row r="19" spans="2:4" ht="77.25" customHeight="1" x14ac:dyDescent="0.25">
      <c r="B19" s="324" t="s">
        <v>558</v>
      </c>
      <c r="C19" s="322" t="s">
        <v>559</v>
      </c>
      <c r="D19" s="323">
        <f>D20</f>
        <v>4845.1000000000004</v>
      </c>
    </row>
    <row r="20" spans="2:4" ht="64.5" customHeight="1" x14ac:dyDescent="0.25">
      <c r="B20" s="324" t="s">
        <v>560</v>
      </c>
      <c r="C20" s="322" t="s">
        <v>561</v>
      </c>
      <c r="D20" s="323">
        <f>D21</f>
        <v>4845.1000000000004</v>
      </c>
    </row>
    <row r="21" spans="2:4" ht="63.75" customHeight="1" x14ac:dyDescent="0.25">
      <c r="B21" s="325" t="s">
        <v>562</v>
      </c>
      <c r="C21" s="326" t="s">
        <v>563</v>
      </c>
      <c r="D21" s="327">
        <v>4845.1000000000004</v>
      </c>
    </row>
    <row r="22" spans="2:4" ht="45.75" customHeight="1" x14ac:dyDescent="0.25">
      <c r="B22" s="328" t="s">
        <v>564</v>
      </c>
      <c r="C22" s="317" t="s">
        <v>52</v>
      </c>
      <c r="D22" s="318">
        <f>D23+D31</f>
        <v>85299.8</v>
      </c>
    </row>
    <row r="23" spans="2:4" ht="24" customHeight="1" x14ac:dyDescent="0.25">
      <c r="B23" s="319" t="s">
        <v>554</v>
      </c>
      <c r="C23" s="320" t="s">
        <v>565</v>
      </c>
      <c r="D23" s="318">
        <f>D24+D28</f>
        <v>378.20000000000005</v>
      </c>
    </row>
    <row r="24" spans="2:4" ht="27" customHeight="1" x14ac:dyDescent="0.25">
      <c r="B24" s="321" t="s">
        <v>566</v>
      </c>
      <c r="C24" s="322" t="s">
        <v>567</v>
      </c>
      <c r="D24" s="329">
        <f>D26</f>
        <v>307.10000000000002</v>
      </c>
    </row>
    <row r="25" spans="2:4" ht="18.75" customHeight="1" x14ac:dyDescent="0.25">
      <c r="B25" s="324" t="s">
        <v>568</v>
      </c>
      <c r="C25" s="322" t="s">
        <v>569</v>
      </c>
      <c r="D25" s="323">
        <f>D27</f>
        <v>307.10000000000002</v>
      </c>
    </row>
    <row r="26" spans="2:4" ht="18.75" customHeight="1" x14ac:dyDescent="0.25">
      <c r="B26" s="324" t="s">
        <v>570</v>
      </c>
      <c r="C26" s="322" t="s">
        <v>571</v>
      </c>
      <c r="D26" s="323">
        <f>D27</f>
        <v>307.10000000000002</v>
      </c>
    </row>
    <row r="27" spans="2:4" ht="27.75" customHeight="1" x14ac:dyDescent="0.25">
      <c r="B27" s="325" t="s">
        <v>572</v>
      </c>
      <c r="C27" s="326" t="s">
        <v>573</v>
      </c>
      <c r="D27" s="330">
        <v>307.10000000000002</v>
      </c>
    </row>
    <row r="28" spans="2:4" ht="18" customHeight="1" x14ac:dyDescent="0.25">
      <c r="B28" s="321" t="s">
        <v>574</v>
      </c>
      <c r="C28" s="322" t="s">
        <v>575</v>
      </c>
      <c r="D28" s="331">
        <f>D29</f>
        <v>71.099999999999994</v>
      </c>
    </row>
    <row r="29" spans="2:4" ht="30.75" customHeight="1" x14ac:dyDescent="0.25">
      <c r="B29" s="332" t="s">
        <v>576</v>
      </c>
      <c r="C29" s="322" t="s">
        <v>577</v>
      </c>
      <c r="D29" s="333">
        <f>D30</f>
        <v>71.099999999999994</v>
      </c>
    </row>
    <row r="30" spans="2:4" ht="39.75" customHeight="1" x14ac:dyDescent="0.25">
      <c r="B30" s="334" t="s">
        <v>578</v>
      </c>
      <c r="C30" s="326" t="s">
        <v>579</v>
      </c>
      <c r="D30" s="327">
        <v>71.099999999999994</v>
      </c>
    </row>
    <row r="31" spans="2:4" ht="18" customHeight="1" x14ac:dyDescent="0.25">
      <c r="B31" s="335" t="s">
        <v>580</v>
      </c>
      <c r="C31" s="336" t="s">
        <v>581</v>
      </c>
      <c r="D31" s="318">
        <f>D32+D65</f>
        <v>84921.600000000006</v>
      </c>
    </row>
    <row r="32" spans="2:4" ht="25.5" customHeight="1" x14ac:dyDescent="0.25">
      <c r="B32" s="337" t="s">
        <v>582</v>
      </c>
      <c r="C32" s="338" t="s">
        <v>583</v>
      </c>
      <c r="D32" s="339">
        <f>D33+D42+D59</f>
        <v>84930.8</v>
      </c>
    </row>
    <row r="33" spans="2:4" ht="30.75" customHeight="1" x14ac:dyDescent="0.25">
      <c r="B33" s="340" t="s">
        <v>584</v>
      </c>
      <c r="C33" s="338" t="s">
        <v>585</v>
      </c>
      <c r="D33" s="339">
        <f>D35+D34</f>
        <v>41188.6</v>
      </c>
    </row>
    <row r="34" spans="2:4" ht="58.5" customHeight="1" x14ac:dyDescent="0.25">
      <c r="B34" s="456" t="s">
        <v>1398</v>
      </c>
      <c r="C34" s="457" t="s">
        <v>1373</v>
      </c>
      <c r="D34" s="329">
        <v>40551</v>
      </c>
    </row>
    <row r="35" spans="2:4" ht="19.5" customHeight="1" x14ac:dyDescent="0.25">
      <c r="B35" s="341" t="s">
        <v>586</v>
      </c>
      <c r="C35" s="322" t="s">
        <v>587</v>
      </c>
      <c r="D35" s="333">
        <f>D36</f>
        <v>637.59999999999991</v>
      </c>
    </row>
    <row r="36" spans="2:4" ht="26.25" customHeight="1" x14ac:dyDescent="0.25">
      <c r="B36" s="342" t="s">
        <v>588</v>
      </c>
      <c r="C36" s="326" t="s">
        <v>589</v>
      </c>
      <c r="D36" s="330">
        <f>D41 +D39+D40+D37+D38</f>
        <v>637.59999999999991</v>
      </c>
    </row>
    <row r="37" spans="2:4" ht="34.5" customHeight="1" x14ac:dyDescent="0.25">
      <c r="B37" s="442" t="s">
        <v>590</v>
      </c>
      <c r="C37" s="326" t="s">
        <v>591</v>
      </c>
      <c r="D37" s="327">
        <v>35</v>
      </c>
    </row>
    <row r="38" spans="2:4" ht="90" x14ac:dyDescent="0.25">
      <c r="B38" s="445" t="s">
        <v>1374</v>
      </c>
      <c r="C38" s="326" t="s">
        <v>1375</v>
      </c>
      <c r="D38" s="327">
        <v>15.3</v>
      </c>
    </row>
    <row r="39" spans="2:4" ht="36.75" customHeight="1" x14ac:dyDescent="0.25">
      <c r="B39" s="442" t="s">
        <v>592</v>
      </c>
      <c r="C39" s="326" t="s">
        <v>593</v>
      </c>
      <c r="D39" s="327">
        <v>378.8</v>
      </c>
    </row>
    <row r="40" spans="2:4" ht="30" customHeight="1" x14ac:dyDescent="0.25">
      <c r="B40" s="442" t="s">
        <v>594</v>
      </c>
      <c r="C40" s="326" t="s">
        <v>595</v>
      </c>
      <c r="D40" s="327">
        <v>63.5</v>
      </c>
    </row>
    <row r="41" spans="2:4" ht="25.5" customHeight="1" x14ac:dyDescent="0.25">
      <c r="B41" s="443" t="s">
        <v>596</v>
      </c>
      <c r="C41" s="326" t="s">
        <v>597</v>
      </c>
      <c r="D41" s="327">
        <v>145</v>
      </c>
    </row>
    <row r="42" spans="2:4" ht="26.25" customHeight="1" x14ac:dyDescent="0.25">
      <c r="B42" s="444" t="s">
        <v>598</v>
      </c>
      <c r="C42" s="338" t="s">
        <v>599</v>
      </c>
      <c r="D42" s="339">
        <f>D43+D45</f>
        <v>40343.700000000004</v>
      </c>
    </row>
    <row r="43" spans="2:4" ht="27" customHeight="1" x14ac:dyDescent="0.25">
      <c r="B43" s="343" t="s">
        <v>600</v>
      </c>
      <c r="C43" s="322" t="s">
        <v>601</v>
      </c>
      <c r="D43" s="333">
        <f>D44</f>
        <v>2010.3</v>
      </c>
    </row>
    <row r="44" spans="2:4" ht="29.25" customHeight="1" x14ac:dyDescent="0.25">
      <c r="B44" s="344" t="s">
        <v>602</v>
      </c>
      <c r="C44" s="326" t="s">
        <v>603</v>
      </c>
      <c r="D44" s="327">
        <v>2010.3</v>
      </c>
    </row>
    <row r="45" spans="2:4" ht="42" customHeight="1" x14ac:dyDescent="0.25">
      <c r="B45" s="340" t="s">
        <v>604</v>
      </c>
      <c r="C45" s="322" t="s">
        <v>605</v>
      </c>
      <c r="D45" s="333">
        <f>D46</f>
        <v>38333.4</v>
      </c>
    </row>
    <row r="46" spans="2:4" ht="39.75" customHeight="1" x14ac:dyDescent="0.25">
      <c r="B46" s="342" t="s">
        <v>606</v>
      </c>
      <c r="C46" s="326" t="s">
        <v>607</v>
      </c>
      <c r="D46" s="330">
        <f>D47+D48+D50+D51+D52+D55+D56+D53+D49+D58+D57+D54</f>
        <v>38333.4</v>
      </c>
    </row>
    <row r="47" spans="2:4" ht="31.5" customHeight="1" x14ac:dyDescent="0.25">
      <c r="B47" s="442" t="s">
        <v>608</v>
      </c>
      <c r="C47" s="326" t="s">
        <v>609</v>
      </c>
      <c r="D47" s="327">
        <v>608.5</v>
      </c>
    </row>
    <row r="48" spans="2:4" ht="36.75" customHeight="1" x14ac:dyDescent="0.25">
      <c r="B48" s="442" t="s">
        <v>610</v>
      </c>
      <c r="C48" s="326" t="s">
        <v>611</v>
      </c>
      <c r="D48" s="327">
        <v>1107.7</v>
      </c>
    </row>
    <row r="49" spans="2:4" ht="44.25" customHeight="1" x14ac:dyDescent="0.25">
      <c r="B49" s="442" t="s">
        <v>1399</v>
      </c>
      <c r="C49" s="326" t="s">
        <v>612</v>
      </c>
      <c r="D49" s="327">
        <v>5</v>
      </c>
    </row>
    <row r="50" spans="2:4" ht="37.5" customHeight="1" x14ac:dyDescent="0.25">
      <c r="B50" s="442" t="s">
        <v>613</v>
      </c>
      <c r="C50" s="326" t="s">
        <v>614</v>
      </c>
      <c r="D50" s="327">
        <v>20004.5</v>
      </c>
    </row>
    <row r="51" spans="2:4" ht="41.25" customHeight="1" x14ac:dyDescent="0.25">
      <c r="B51" s="442" t="s">
        <v>615</v>
      </c>
      <c r="C51" s="326" t="s">
        <v>616</v>
      </c>
      <c r="D51" s="327">
        <v>509.5</v>
      </c>
    </row>
    <row r="52" spans="2:4" ht="40.5" customHeight="1" x14ac:dyDescent="0.25">
      <c r="B52" s="442" t="s">
        <v>617</v>
      </c>
      <c r="C52" s="326" t="s">
        <v>618</v>
      </c>
      <c r="D52" s="327">
        <v>172.5</v>
      </c>
    </row>
    <row r="53" spans="2:4" ht="27.75" customHeight="1" x14ac:dyDescent="0.25">
      <c r="B53" s="442" t="s">
        <v>619</v>
      </c>
      <c r="C53" s="326" t="s">
        <v>620</v>
      </c>
      <c r="D53" s="327">
        <v>3226.5</v>
      </c>
    </row>
    <row r="54" spans="2:4" ht="34.5" customHeight="1" x14ac:dyDescent="0.25">
      <c r="B54" s="442" t="s">
        <v>1395</v>
      </c>
      <c r="C54" s="326" t="s">
        <v>1376</v>
      </c>
      <c r="D54" s="327">
        <v>5</v>
      </c>
    </row>
    <row r="55" spans="2:4" ht="39.75" customHeight="1" x14ac:dyDescent="0.25">
      <c r="B55" s="442" t="s">
        <v>621</v>
      </c>
      <c r="C55" s="326" t="s">
        <v>622</v>
      </c>
      <c r="D55" s="327">
        <v>541.4</v>
      </c>
    </row>
    <row r="56" spans="2:4" ht="41.25" customHeight="1" x14ac:dyDescent="0.25">
      <c r="B56" s="442" t="s">
        <v>623</v>
      </c>
      <c r="C56" s="326" t="s">
        <v>624</v>
      </c>
      <c r="D56" s="327">
        <v>102.7</v>
      </c>
    </row>
    <row r="57" spans="2:4" ht="78.75" customHeight="1" x14ac:dyDescent="0.25">
      <c r="B57" s="352" t="s">
        <v>626</v>
      </c>
      <c r="C57" s="326" t="s">
        <v>627</v>
      </c>
      <c r="D57" s="327">
        <v>2869.6</v>
      </c>
    </row>
    <row r="58" spans="2:4" ht="51.75" customHeight="1" x14ac:dyDescent="0.25">
      <c r="B58" s="442" t="s">
        <v>628</v>
      </c>
      <c r="C58" s="326" t="s">
        <v>629</v>
      </c>
      <c r="D58" s="327">
        <v>9180.5</v>
      </c>
    </row>
    <row r="59" spans="2:4" ht="21.75" customHeight="1" x14ac:dyDescent="0.25">
      <c r="B59" s="341" t="s">
        <v>261</v>
      </c>
      <c r="C59" s="322" t="s">
        <v>630</v>
      </c>
      <c r="D59" s="329">
        <f>D60</f>
        <v>3398.5</v>
      </c>
    </row>
    <row r="60" spans="2:4" ht="53.25" customHeight="1" x14ac:dyDescent="0.25">
      <c r="B60" s="340" t="s">
        <v>631</v>
      </c>
      <c r="C60" s="322" t="s">
        <v>632</v>
      </c>
      <c r="D60" s="333">
        <f>D61</f>
        <v>3398.5</v>
      </c>
    </row>
    <row r="61" spans="2:4" ht="46.5" customHeight="1" x14ac:dyDescent="0.25">
      <c r="B61" s="342" t="s">
        <v>633</v>
      </c>
      <c r="C61" s="326" t="s">
        <v>634</v>
      </c>
      <c r="D61" s="327">
        <v>3398.5</v>
      </c>
    </row>
    <row r="62" spans="2:4" ht="47.25" customHeight="1" x14ac:dyDescent="0.25">
      <c r="B62" s="345" t="s">
        <v>635</v>
      </c>
      <c r="C62" s="326" t="s">
        <v>636</v>
      </c>
      <c r="D62" s="327">
        <v>317.39999999999998</v>
      </c>
    </row>
    <row r="63" spans="2:4" ht="109.5" customHeight="1" x14ac:dyDescent="0.25">
      <c r="B63" s="458" t="s">
        <v>1400</v>
      </c>
      <c r="C63" s="326" t="s">
        <v>637</v>
      </c>
      <c r="D63" s="327">
        <v>846.4</v>
      </c>
    </row>
    <row r="64" spans="2:4" ht="71.25" customHeight="1" x14ac:dyDescent="0.25">
      <c r="B64" s="458" t="s">
        <v>638</v>
      </c>
      <c r="C64" s="326" t="s">
        <v>639</v>
      </c>
      <c r="D64" s="327">
        <v>2234.6999999999998</v>
      </c>
    </row>
    <row r="65" spans="2:5" ht="42" customHeight="1" x14ac:dyDescent="0.25">
      <c r="B65" s="346" t="s">
        <v>640</v>
      </c>
      <c r="C65" s="322" t="s">
        <v>641</v>
      </c>
      <c r="D65" s="329">
        <f>D66</f>
        <v>-9.1999999999999993</v>
      </c>
    </row>
    <row r="66" spans="2:5" ht="39.75" customHeight="1" x14ac:dyDescent="0.25">
      <c r="B66" s="347" t="s">
        <v>642</v>
      </c>
      <c r="C66" s="326" t="s">
        <v>643</v>
      </c>
      <c r="D66" s="327">
        <v>-9.1999999999999993</v>
      </c>
    </row>
    <row r="67" spans="2:5" ht="55.5" customHeight="1" x14ac:dyDescent="0.25">
      <c r="B67" s="316" t="s">
        <v>644</v>
      </c>
      <c r="C67" s="317" t="s">
        <v>645</v>
      </c>
      <c r="D67" s="318">
        <f>D68</f>
        <v>751.6</v>
      </c>
    </row>
    <row r="68" spans="2:5" ht="18" customHeight="1" x14ac:dyDescent="0.25">
      <c r="B68" s="377" t="s">
        <v>554</v>
      </c>
      <c r="C68" s="320" t="s">
        <v>646</v>
      </c>
      <c r="D68" s="318">
        <f>D69</f>
        <v>751.6</v>
      </c>
    </row>
    <row r="69" spans="2:5" ht="40.5" customHeight="1" x14ac:dyDescent="0.25">
      <c r="B69" s="332" t="s">
        <v>556</v>
      </c>
      <c r="C69" s="322" t="s">
        <v>647</v>
      </c>
      <c r="D69" s="323">
        <f>D70</f>
        <v>751.6</v>
      </c>
    </row>
    <row r="70" spans="2:5" ht="80.25" customHeight="1" x14ac:dyDescent="0.25">
      <c r="B70" s="340" t="s">
        <v>558</v>
      </c>
      <c r="C70" s="322" t="s">
        <v>648</v>
      </c>
      <c r="D70" s="323">
        <f>D71</f>
        <v>751.6</v>
      </c>
    </row>
    <row r="71" spans="2:5" ht="65.25" customHeight="1" x14ac:dyDescent="0.25">
      <c r="B71" s="340" t="s">
        <v>560</v>
      </c>
      <c r="C71" s="322" t="s">
        <v>649</v>
      </c>
      <c r="D71" s="323">
        <f>D72</f>
        <v>751.6</v>
      </c>
    </row>
    <row r="72" spans="2:5" ht="62.25" customHeight="1" x14ac:dyDescent="0.25">
      <c r="B72" s="342" t="s">
        <v>562</v>
      </c>
      <c r="C72" s="326" t="s">
        <v>650</v>
      </c>
      <c r="D72" s="327">
        <v>751.6</v>
      </c>
      <c r="E72" s="348"/>
    </row>
    <row r="73" spans="2:5" ht="59.25" customHeight="1" x14ac:dyDescent="0.25">
      <c r="B73" s="316" t="s">
        <v>651</v>
      </c>
      <c r="C73" s="317" t="s">
        <v>652</v>
      </c>
      <c r="D73" s="318">
        <f>D74</f>
        <v>53.1</v>
      </c>
    </row>
    <row r="74" spans="2:5" ht="17.25" customHeight="1" x14ac:dyDescent="0.25">
      <c r="B74" s="377" t="s">
        <v>554</v>
      </c>
      <c r="C74" s="320" t="s">
        <v>653</v>
      </c>
      <c r="D74" s="318">
        <f>D75</f>
        <v>53.1</v>
      </c>
    </row>
    <row r="75" spans="2:5" ht="41.25" customHeight="1" x14ac:dyDescent="0.25">
      <c r="B75" s="332" t="s">
        <v>556</v>
      </c>
      <c r="C75" s="322" t="s">
        <v>654</v>
      </c>
      <c r="D75" s="323">
        <f>D76</f>
        <v>53.1</v>
      </c>
    </row>
    <row r="76" spans="2:5" ht="78.75" customHeight="1" x14ac:dyDescent="0.25">
      <c r="B76" s="340" t="s">
        <v>558</v>
      </c>
      <c r="C76" s="322" t="s">
        <v>655</v>
      </c>
      <c r="D76" s="323">
        <f>D77</f>
        <v>53.1</v>
      </c>
    </row>
    <row r="77" spans="2:5" ht="65.25" customHeight="1" x14ac:dyDescent="0.25">
      <c r="B77" s="340" t="s">
        <v>560</v>
      </c>
      <c r="C77" s="322" t="s">
        <v>656</v>
      </c>
      <c r="D77" s="323">
        <f>D78</f>
        <v>53.1</v>
      </c>
    </row>
    <row r="78" spans="2:5" ht="64.5" customHeight="1" x14ac:dyDescent="0.25">
      <c r="B78" s="342" t="s">
        <v>562</v>
      </c>
      <c r="C78" s="326" t="s">
        <v>657</v>
      </c>
      <c r="D78" s="327">
        <v>53.1</v>
      </c>
    </row>
    <row r="79" spans="2:5" ht="57" customHeight="1" x14ac:dyDescent="0.25">
      <c r="B79" s="316" t="s">
        <v>658</v>
      </c>
      <c r="C79" s="317" t="s">
        <v>659</v>
      </c>
      <c r="D79" s="318">
        <f>D80</f>
        <v>874.2</v>
      </c>
    </row>
    <row r="80" spans="2:5" ht="17.25" customHeight="1" x14ac:dyDescent="0.25">
      <c r="B80" s="377" t="s">
        <v>554</v>
      </c>
      <c r="C80" s="320" t="s">
        <v>660</v>
      </c>
      <c r="D80" s="318">
        <f>D81</f>
        <v>874.2</v>
      </c>
    </row>
    <row r="81" spans="2:4" ht="41.25" customHeight="1" x14ac:dyDescent="0.25">
      <c r="B81" s="332" t="s">
        <v>556</v>
      </c>
      <c r="C81" s="322" t="s">
        <v>661</v>
      </c>
      <c r="D81" s="323">
        <f>D82</f>
        <v>874.2</v>
      </c>
    </row>
    <row r="82" spans="2:4" ht="78.75" customHeight="1" x14ac:dyDescent="0.25">
      <c r="B82" s="340" t="s">
        <v>558</v>
      </c>
      <c r="C82" s="322" t="s">
        <v>662</v>
      </c>
      <c r="D82" s="323">
        <f>D83</f>
        <v>874.2</v>
      </c>
    </row>
    <row r="83" spans="2:4" ht="64.5" customHeight="1" x14ac:dyDescent="0.25">
      <c r="B83" s="340" t="s">
        <v>560</v>
      </c>
      <c r="C83" s="322" t="s">
        <v>663</v>
      </c>
      <c r="D83" s="323">
        <f>D84</f>
        <v>874.2</v>
      </c>
    </row>
    <row r="84" spans="2:4" ht="64.5" customHeight="1" x14ac:dyDescent="0.25">
      <c r="B84" s="342" t="s">
        <v>562</v>
      </c>
      <c r="C84" s="326" t="s">
        <v>664</v>
      </c>
      <c r="D84" s="327">
        <v>874.2</v>
      </c>
    </row>
    <row r="85" spans="2:4" ht="58.5" customHeight="1" x14ac:dyDescent="0.25">
      <c r="B85" s="316" t="s">
        <v>665</v>
      </c>
      <c r="C85" s="317" t="s">
        <v>666</v>
      </c>
      <c r="D85" s="318">
        <f>D86</f>
        <v>418.6</v>
      </c>
    </row>
    <row r="86" spans="2:4" ht="19.5" customHeight="1" x14ac:dyDescent="0.25">
      <c r="B86" s="377" t="s">
        <v>554</v>
      </c>
      <c r="C86" s="320" t="s">
        <v>667</v>
      </c>
      <c r="D86" s="318">
        <f>D87</f>
        <v>418.6</v>
      </c>
    </row>
    <row r="87" spans="2:4" ht="39" customHeight="1" x14ac:dyDescent="0.25">
      <c r="B87" s="332" t="s">
        <v>556</v>
      </c>
      <c r="C87" s="322" t="s">
        <v>668</v>
      </c>
      <c r="D87" s="323">
        <f>D88</f>
        <v>418.6</v>
      </c>
    </row>
    <row r="88" spans="2:4" ht="78" customHeight="1" x14ac:dyDescent="0.25">
      <c r="B88" s="340" t="s">
        <v>558</v>
      </c>
      <c r="C88" s="322" t="s">
        <v>669</v>
      </c>
      <c r="D88" s="323">
        <f>D89</f>
        <v>418.6</v>
      </c>
    </row>
    <row r="89" spans="2:4" ht="63" customHeight="1" x14ac:dyDescent="0.25">
      <c r="B89" s="340" t="s">
        <v>560</v>
      </c>
      <c r="C89" s="322" t="s">
        <v>670</v>
      </c>
      <c r="D89" s="323">
        <f>D90</f>
        <v>418.6</v>
      </c>
    </row>
    <row r="90" spans="2:4" ht="60.75" customHeight="1" x14ac:dyDescent="0.25">
      <c r="B90" s="342" t="s">
        <v>562</v>
      </c>
      <c r="C90" s="326" t="s">
        <v>671</v>
      </c>
      <c r="D90" s="327">
        <v>418.6</v>
      </c>
    </row>
    <row r="91" spans="2:4" ht="56.25" customHeight="1" x14ac:dyDescent="0.25">
      <c r="B91" s="316" t="s">
        <v>672</v>
      </c>
      <c r="C91" s="317" t="s">
        <v>673</v>
      </c>
      <c r="D91" s="318">
        <f>D92</f>
        <v>585.1</v>
      </c>
    </row>
    <row r="92" spans="2:4" ht="17.25" customHeight="1" x14ac:dyDescent="0.25">
      <c r="B92" s="377" t="s">
        <v>554</v>
      </c>
      <c r="C92" s="320" t="s">
        <v>674</v>
      </c>
      <c r="D92" s="318">
        <f>D93</f>
        <v>585.1</v>
      </c>
    </row>
    <row r="93" spans="2:4" ht="41.25" customHeight="1" x14ac:dyDescent="0.25">
      <c r="B93" s="332" t="s">
        <v>556</v>
      </c>
      <c r="C93" s="322" t="s">
        <v>675</v>
      </c>
      <c r="D93" s="323">
        <f>D94</f>
        <v>585.1</v>
      </c>
    </row>
    <row r="94" spans="2:4" ht="79.5" customHeight="1" x14ac:dyDescent="0.25">
      <c r="B94" s="340" t="s">
        <v>558</v>
      </c>
      <c r="C94" s="322" t="s">
        <v>676</v>
      </c>
      <c r="D94" s="323">
        <f>D95</f>
        <v>585.1</v>
      </c>
    </row>
    <row r="95" spans="2:4" ht="65.25" customHeight="1" x14ac:dyDescent="0.25">
      <c r="B95" s="340" t="s">
        <v>560</v>
      </c>
      <c r="C95" s="322" t="s">
        <v>677</v>
      </c>
      <c r="D95" s="323">
        <f>D96</f>
        <v>585.1</v>
      </c>
    </row>
    <row r="96" spans="2:4" ht="60" customHeight="1" x14ac:dyDescent="0.25">
      <c r="B96" s="342" t="s">
        <v>562</v>
      </c>
      <c r="C96" s="326" t="s">
        <v>678</v>
      </c>
      <c r="D96" s="327">
        <v>585.1</v>
      </c>
    </row>
    <row r="97" spans="2:4" ht="57" customHeight="1" x14ac:dyDescent="0.25">
      <c r="B97" s="316" t="s">
        <v>679</v>
      </c>
      <c r="C97" s="317" t="s">
        <v>680</v>
      </c>
      <c r="D97" s="318">
        <f>D98</f>
        <v>870.6</v>
      </c>
    </row>
    <row r="98" spans="2:4" ht="17.25" customHeight="1" x14ac:dyDescent="0.25">
      <c r="B98" s="377" t="s">
        <v>554</v>
      </c>
      <c r="C98" s="320" t="s">
        <v>681</v>
      </c>
      <c r="D98" s="318">
        <f>D99</f>
        <v>870.6</v>
      </c>
    </row>
    <row r="99" spans="2:4" ht="42" customHeight="1" x14ac:dyDescent="0.25">
      <c r="B99" s="332" t="s">
        <v>556</v>
      </c>
      <c r="C99" s="322" t="s">
        <v>682</v>
      </c>
      <c r="D99" s="323">
        <f>D100</f>
        <v>870.6</v>
      </c>
    </row>
    <row r="100" spans="2:4" ht="78.75" customHeight="1" x14ac:dyDescent="0.25">
      <c r="B100" s="340" t="s">
        <v>558</v>
      </c>
      <c r="C100" s="322" t="s">
        <v>683</v>
      </c>
      <c r="D100" s="323">
        <f>D101</f>
        <v>870.6</v>
      </c>
    </row>
    <row r="101" spans="2:4" ht="65.25" customHeight="1" x14ac:dyDescent="0.25">
      <c r="B101" s="340" t="s">
        <v>560</v>
      </c>
      <c r="C101" s="322" t="s">
        <v>684</v>
      </c>
      <c r="D101" s="323">
        <f>D102</f>
        <v>870.6</v>
      </c>
    </row>
    <row r="102" spans="2:4" ht="60" customHeight="1" x14ac:dyDescent="0.25">
      <c r="B102" s="342" t="s">
        <v>562</v>
      </c>
      <c r="C102" s="326" t="s">
        <v>685</v>
      </c>
      <c r="D102" s="327">
        <v>870.6</v>
      </c>
    </row>
    <row r="103" spans="2:4" ht="57" customHeight="1" x14ac:dyDescent="0.25">
      <c r="B103" s="316" t="s">
        <v>686</v>
      </c>
      <c r="C103" s="317" t="s">
        <v>687</v>
      </c>
      <c r="D103" s="318">
        <f>D104</f>
        <v>289.8</v>
      </c>
    </row>
    <row r="104" spans="2:4" ht="18" customHeight="1" x14ac:dyDescent="0.25">
      <c r="B104" s="377" t="s">
        <v>554</v>
      </c>
      <c r="C104" s="320" t="s">
        <v>688</v>
      </c>
      <c r="D104" s="318">
        <f>D105</f>
        <v>289.8</v>
      </c>
    </row>
    <row r="105" spans="2:4" ht="41.25" customHeight="1" x14ac:dyDescent="0.25">
      <c r="B105" s="332" t="s">
        <v>556</v>
      </c>
      <c r="C105" s="322" t="s">
        <v>689</v>
      </c>
      <c r="D105" s="323">
        <f>D106</f>
        <v>289.8</v>
      </c>
    </row>
    <row r="106" spans="2:4" ht="80.25" customHeight="1" x14ac:dyDescent="0.25">
      <c r="B106" s="340" t="s">
        <v>558</v>
      </c>
      <c r="C106" s="322" t="s">
        <v>690</v>
      </c>
      <c r="D106" s="323">
        <f>D107</f>
        <v>289.8</v>
      </c>
    </row>
    <row r="107" spans="2:4" ht="63.75" customHeight="1" x14ac:dyDescent="0.25">
      <c r="B107" s="340" t="s">
        <v>560</v>
      </c>
      <c r="C107" s="322" t="s">
        <v>691</v>
      </c>
      <c r="D107" s="323">
        <f>D108</f>
        <v>289.8</v>
      </c>
    </row>
    <row r="108" spans="2:4" ht="60" customHeight="1" x14ac:dyDescent="0.25">
      <c r="B108" s="342" t="s">
        <v>562</v>
      </c>
      <c r="C108" s="326" t="s">
        <v>692</v>
      </c>
      <c r="D108" s="327">
        <v>289.8</v>
      </c>
    </row>
    <row r="109" spans="2:4" ht="56.25" customHeight="1" x14ac:dyDescent="0.25">
      <c r="B109" s="316" t="s">
        <v>693</v>
      </c>
      <c r="C109" s="317" t="s">
        <v>694</v>
      </c>
      <c r="D109" s="318">
        <f>D110</f>
        <v>714.8</v>
      </c>
    </row>
    <row r="110" spans="2:4" ht="18.75" customHeight="1" x14ac:dyDescent="0.25">
      <c r="B110" s="377" t="s">
        <v>554</v>
      </c>
      <c r="C110" s="320" t="s">
        <v>695</v>
      </c>
      <c r="D110" s="318">
        <f>D111</f>
        <v>714.8</v>
      </c>
    </row>
    <row r="111" spans="2:4" ht="40.5" customHeight="1" x14ac:dyDescent="0.25">
      <c r="B111" s="332" t="s">
        <v>556</v>
      </c>
      <c r="C111" s="322" t="s">
        <v>696</v>
      </c>
      <c r="D111" s="323">
        <f>D112</f>
        <v>714.8</v>
      </c>
    </row>
    <row r="112" spans="2:4" ht="78" customHeight="1" x14ac:dyDescent="0.25">
      <c r="B112" s="340" t="s">
        <v>558</v>
      </c>
      <c r="C112" s="322" t="s">
        <v>697</v>
      </c>
      <c r="D112" s="323">
        <f>D113</f>
        <v>714.8</v>
      </c>
    </row>
    <row r="113" spans="2:4" ht="63.75" customHeight="1" x14ac:dyDescent="0.25">
      <c r="B113" s="340" t="s">
        <v>560</v>
      </c>
      <c r="C113" s="322" t="s">
        <v>698</v>
      </c>
      <c r="D113" s="323">
        <f>D114</f>
        <v>714.8</v>
      </c>
    </row>
    <row r="114" spans="2:4" ht="60" customHeight="1" x14ac:dyDescent="0.25">
      <c r="B114" s="342" t="s">
        <v>562</v>
      </c>
      <c r="C114" s="326" t="s">
        <v>699</v>
      </c>
      <c r="D114" s="327">
        <v>714.8</v>
      </c>
    </row>
    <row r="115" spans="2:4" ht="57" customHeight="1" x14ac:dyDescent="0.25">
      <c r="B115" s="316" t="s">
        <v>700</v>
      </c>
      <c r="C115" s="317" t="s">
        <v>701</v>
      </c>
      <c r="D115" s="318">
        <f>D116</f>
        <v>833.1</v>
      </c>
    </row>
    <row r="116" spans="2:4" ht="18.75" customHeight="1" x14ac:dyDescent="0.25">
      <c r="B116" s="377" t="s">
        <v>554</v>
      </c>
      <c r="C116" s="320" t="s">
        <v>702</v>
      </c>
      <c r="D116" s="318">
        <f>D117</f>
        <v>833.1</v>
      </c>
    </row>
    <row r="117" spans="2:4" ht="41.25" customHeight="1" x14ac:dyDescent="0.25">
      <c r="B117" s="332" t="s">
        <v>556</v>
      </c>
      <c r="C117" s="322" t="s">
        <v>703</v>
      </c>
      <c r="D117" s="323">
        <f>D118</f>
        <v>833.1</v>
      </c>
    </row>
    <row r="118" spans="2:4" ht="77.25" customHeight="1" x14ac:dyDescent="0.25">
      <c r="B118" s="340" t="s">
        <v>558</v>
      </c>
      <c r="C118" s="322" t="s">
        <v>704</v>
      </c>
      <c r="D118" s="323">
        <f>D119</f>
        <v>833.1</v>
      </c>
    </row>
    <row r="119" spans="2:4" ht="64.5" customHeight="1" x14ac:dyDescent="0.25">
      <c r="B119" s="340" t="s">
        <v>560</v>
      </c>
      <c r="C119" s="322" t="s">
        <v>705</v>
      </c>
      <c r="D119" s="323">
        <f>D120</f>
        <v>833.1</v>
      </c>
    </row>
    <row r="120" spans="2:4" ht="60" customHeight="1" x14ac:dyDescent="0.25">
      <c r="B120" s="342" t="s">
        <v>562</v>
      </c>
      <c r="C120" s="326" t="s">
        <v>706</v>
      </c>
      <c r="D120" s="327">
        <v>833.1</v>
      </c>
    </row>
    <row r="121" spans="2:4" ht="42.75" customHeight="1" x14ac:dyDescent="0.25">
      <c r="B121" s="316" t="s">
        <v>707</v>
      </c>
      <c r="C121" s="317" t="s">
        <v>708</v>
      </c>
      <c r="D121" s="318">
        <f>D122</f>
        <v>153.19999999999999</v>
      </c>
    </row>
    <row r="122" spans="2:4" ht="17.25" customHeight="1" x14ac:dyDescent="0.25">
      <c r="B122" s="377" t="s">
        <v>554</v>
      </c>
      <c r="C122" s="320" t="s">
        <v>709</v>
      </c>
      <c r="D122" s="318">
        <f>D123</f>
        <v>153.19999999999999</v>
      </c>
    </row>
    <row r="123" spans="2:4" ht="38.25" customHeight="1" x14ac:dyDescent="0.25">
      <c r="B123" s="332" t="s">
        <v>556</v>
      </c>
      <c r="C123" s="322" t="s">
        <v>710</v>
      </c>
      <c r="D123" s="323">
        <f>D124</f>
        <v>153.19999999999999</v>
      </c>
    </row>
    <row r="124" spans="2:4" ht="76.5" customHeight="1" x14ac:dyDescent="0.25">
      <c r="B124" s="340" t="s">
        <v>558</v>
      </c>
      <c r="C124" s="322" t="s">
        <v>711</v>
      </c>
      <c r="D124" s="323">
        <f>D125</f>
        <v>153.19999999999999</v>
      </c>
    </row>
    <row r="125" spans="2:4" ht="65.25" customHeight="1" x14ac:dyDescent="0.25">
      <c r="B125" s="340" t="s">
        <v>560</v>
      </c>
      <c r="C125" s="322" t="s">
        <v>712</v>
      </c>
      <c r="D125" s="323">
        <f>D126</f>
        <v>153.19999999999999</v>
      </c>
    </row>
    <row r="126" spans="2:4" ht="60.75" customHeight="1" x14ac:dyDescent="0.25">
      <c r="B126" s="342" t="s">
        <v>562</v>
      </c>
      <c r="C126" s="326" t="s">
        <v>713</v>
      </c>
      <c r="D126" s="327">
        <v>153.19999999999999</v>
      </c>
    </row>
    <row r="127" spans="2:4" ht="45" customHeight="1" x14ac:dyDescent="0.25">
      <c r="B127" s="316" t="s">
        <v>714</v>
      </c>
      <c r="C127" s="317" t="s">
        <v>715</v>
      </c>
      <c r="D127" s="318">
        <f>D128</f>
        <v>2240</v>
      </c>
    </row>
    <row r="128" spans="2:4" ht="18" customHeight="1" x14ac:dyDescent="0.25">
      <c r="B128" s="377" t="s">
        <v>554</v>
      </c>
      <c r="C128" s="320" t="s">
        <v>716</v>
      </c>
      <c r="D128" s="318">
        <f>D129</f>
        <v>2240</v>
      </c>
    </row>
    <row r="129" spans="2:4" ht="42.75" customHeight="1" x14ac:dyDescent="0.25">
      <c r="B129" s="332" t="s">
        <v>556</v>
      </c>
      <c r="C129" s="322" t="s">
        <v>717</v>
      </c>
      <c r="D129" s="323">
        <f>D130</f>
        <v>2240</v>
      </c>
    </row>
    <row r="130" spans="2:4" ht="77.25" customHeight="1" x14ac:dyDescent="0.25">
      <c r="B130" s="340" t="s">
        <v>558</v>
      </c>
      <c r="C130" s="322" t="s">
        <v>718</v>
      </c>
      <c r="D130" s="323">
        <f>D131</f>
        <v>2240</v>
      </c>
    </row>
    <row r="131" spans="2:4" ht="65.25" customHeight="1" x14ac:dyDescent="0.25">
      <c r="B131" s="340" t="s">
        <v>560</v>
      </c>
      <c r="C131" s="322" t="s">
        <v>719</v>
      </c>
      <c r="D131" s="323">
        <f>D132</f>
        <v>2240</v>
      </c>
    </row>
    <row r="132" spans="2:4" ht="60.75" customHeight="1" x14ac:dyDescent="0.25">
      <c r="B132" s="342" t="s">
        <v>562</v>
      </c>
      <c r="C132" s="326" t="s">
        <v>720</v>
      </c>
      <c r="D132" s="327">
        <v>2240</v>
      </c>
    </row>
    <row r="133" spans="2:4" ht="55.5" customHeight="1" x14ac:dyDescent="0.25">
      <c r="B133" s="316" t="s">
        <v>721</v>
      </c>
      <c r="C133" s="317" t="s">
        <v>722</v>
      </c>
      <c r="D133" s="318">
        <f>D134</f>
        <v>190.3</v>
      </c>
    </row>
    <row r="134" spans="2:4" ht="19.5" customHeight="1" x14ac:dyDescent="0.25">
      <c r="B134" s="377" t="s">
        <v>554</v>
      </c>
      <c r="C134" s="320" t="s">
        <v>723</v>
      </c>
      <c r="D134" s="318">
        <f>D135</f>
        <v>190.3</v>
      </c>
    </row>
    <row r="135" spans="2:4" ht="42" customHeight="1" x14ac:dyDescent="0.25">
      <c r="B135" s="332" t="s">
        <v>556</v>
      </c>
      <c r="C135" s="322" t="s">
        <v>724</v>
      </c>
      <c r="D135" s="323">
        <f>D136</f>
        <v>190.3</v>
      </c>
    </row>
    <row r="136" spans="2:4" ht="77.25" customHeight="1" x14ac:dyDescent="0.25">
      <c r="B136" s="340" t="s">
        <v>558</v>
      </c>
      <c r="C136" s="322" t="s">
        <v>725</v>
      </c>
      <c r="D136" s="323">
        <f>D137</f>
        <v>190.3</v>
      </c>
    </row>
    <row r="137" spans="2:4" ht="64.5" customHeight="1" x14ac:dyDescent="0.25">
      <c r="B137" s="340" t="s">
        <v>560</v>
      </c>
      <c r="C137" s="322" t="s">
        <v>726</v>
      </c>
      <c r="D137" s="323">
        <f>D138</f>
        <v>190.3</v>
      </c>
    </row>
    <row r="138" spans="2:4" ht="60.75" customHeight="1" x14ac:dyDescent="0.25">
      <c r="B138" s="342" t="s">
        <v>562</v>
      </c>
      <c r="C138" s="326" t="s">
        <v>727</v>
      </c>
      <c r="D138" s="327">
        <v>190.3</v>
      </c>
    </row>
    <row r="139" spans="2:4" ht="56.25" customHeight="1" x14ac:dyDescent="0.25">
      <c r="B139" s="316" t="s">
        <v>728</v>
      </c>
      <c r="C139" s="317" t="s">
        <v>729</v>
      </c>
      <c r="D139" s="318">
        <f>D140</f>
        <v>395.6</v>
      </c>
    </row>
    <row r="140" spans="2:4" ht="18" customHeight="1" x14ac:dyDescent="0.25">
      <c r="B140" s="377" t="s">
        <v>554</v>
      </c>
      <c r="C140" s="320" t="s">
        <v>730</v>
      </c>
      <c r="D140" s="318">
        <f>D141</f>
        <v>395.6</v>
      </c>
    </row>
    <row r="141" spans="2:4" ht="39.75" customHeight="1" x14ac:dyDescent="0.25">
      <c r="B141" s="332" t="s">
        <v>556</v>
      </c>
      <c r="C141" s="322" t="s">
        <v>731</v>
      </c>
      <c r="D141" s="323">
        <f>D142</f>
        <v>395.6</v>
      </c>
    </row>
    <row r="142" spans="2:4" ht="78" customHeight="1" x14ac:dyDescent="0.25">
      <c r="B142" s="340" t="s">
        <v>558</v>
      </c>
      <c r="C142" s="322" t="s">
        <v>732</v>
      </c>
      <c r="D142" s="323">
        <f>D143</f>
        <v>395.6</v>
      </c>
    </row>
    <row r="143" spans="2:4" ht="65.25" customHeight="1" x14ac:dyDescent="0.25">
      <c r="B143" s="340" t="s">
        <v>560</v>
      </c>
      <c r="C143" s="322" t="s">
        <v>733</v>
      </c>
      <c r="D143" s="323">
        <f>D144</f>
        <v>395.6</v>
      </c>
    </row>
    <row r="144" spans="2:4" ht="60.75" customHeight="1" x14ac:dyDescent="0.25">
      <c r="B144" s="342" t="s">
        <v>562</v>
      </c>
      <c r="C144" s="326" t="s">
        <v>734</v>
      </c>
      <c r="D144" s="327">
        <v>395.6</v>
      </c>
    </row>
    <row r="145" spans="2:5" ht="57.75" customHeight="1" x14ac:dyDescent="0.25">
      <c r="B145" s="316" t="s">
        <v>735</v>
      </c>
      <c r="C145" s="317" t="s">
        <v>736</v>
      </c>
      <c r="D145" s="318">
        <f>D146</f>
        <v>324.2</v>
      </c>
    </row>
    <row r="146" spans="2:5" ht="18" customHeight="1" x14ac:dyDescent="0.25">
      <c r="B146" s="377" t="s">
        <v>554</v>
      </c>
      <c r="C146" s="320" t="s">
        <v>737</v>
      </c>
      <c r="D146" s="318">
        <f>D147</f>
        <v>324.2</v>
      </c>
    </row>
    <row r="147" spans="2:5" ht="39" customHeight="1" x14ac:dyDescent="0.25">
      <c r="B147" s="332" t="s">
        <v>556</v>
      </c>
      <c r="C147" s="322" t="s">
        <v>738</v>
      </c>
      <c r="D147" s="323">
        <f>D148</f>
        <v>324.2</v>
      </c>
      <c r="E147" s="348"/>
    </row>
    <row r="148" spans="2:5" ht="75.75" customHeight="1" x14ac:dyDescent="0.25">
      <c r="B148" s="340" t="s">
        <v>558</v>
      </c>
      <c r="C148" s="322" t="s">
        <v>739</v>
      </c>
      <c r="D148" s="323">
        <f>D149</f>
        <v>324.2</v>
      </c>
    </row>
    <row r="149" spans="2:5" ht="63" customHeight="1" x14ac:dyDescent="0.25">
      <c r="B149" s="340" t="s">
        <v>560</v>
      </c>
      <c r="C149" s="322" t="s">
        <v>740</v>
      </c>
      <c r="D149" s="323">
        <f>D150</f>
        <v>324.2</v>
      </c>
    </row>
    <row r="150" spans="2:5" ht="60.75" customHeight="1" x14ac:dyDescent="0.25">
      <c r="B150" s="342" t="s">
        <v>562</v>
      </c>
      <c r="C150" s="326" t="s">
        <v>741</v>
      </c>
      <c r="D150" s="327">
        <v>324.2</v>
      </c>
    </row>
    <row r="151" spans="2:5" ht="63.75" customHeight="1" x14ac:dyDescent="0.25">
      <c r="B151" s="351" t="s">
        <v>742</v>
      </c>
      <c r="C151" s="317" t="s">
        <v>743</v>
      </c>
      <c r="D151" s="318">
        <f>D152</f>
        <v>44085.600000000006</v>
      </c>
    </row>
    <row r="152" spans="2:5" ht="17.25" customHeight="1" x14ac:dyDescent="0.25">
      <c r="B152" s="377" t="s">
        <v>554</v>
      </c>
      <c r="C152" s="320" t="s">
        <v>744</v>
      </c>
      <c r="D152" s="318">
        <f>D153+D167+D171</f>
        <v>44085.600000000006</v>
      </c>
    </row>
    <row r="153" spans="2:5" ht="39" customHeight="1" x14ac:dyDescent="0.25">
      <c r="B153" s="332" t="s">
        <v>556</v>
      </c>
      <c r="C153" s="322" t="s">
        <v>745</v>
      </c>
      <c r="D153" s="323">
        <f>D154+D161+D164</f>
        <v>12447.2</v>
      </c>
    </row>
    <row r="154" spans="2:5" ht="78" customHeight="1" x14ac:dyDescent="0.25">
      <c r="B154" s="340" t="s">
        <v>558</v>
      </c>
      <c r="C154" s="322" t="s">
        <v>746</v>
      </c>
      <c r="D154" s="323">
        <f>D155+D157+D159</f>
        <v>6360.6</v>
      </c>
    </row>
    <row r="155" spans="2:5" ht="38.25" customHeight="1" x14ac:dyDescent="0.25">
      <c r="B155" s="340" t="s">
        <v>560</v>
      </c>
      <c r="C155" s="322" t="s">
        <v>747</v>
      </c>
      <c r="D155" s="323">
        <f>D156</f>
        <v>5836.2</v>
      </c>
    </row>
    <row r="156" spans="2:5" ht="62.25" customHeight="1" x14ac:dyDescent="0.25">
      <c r="B156" s="342" t="s">
        <v>562</v>
      </c>
      <c r="C156" s="326" t="s">
        <v>748</v>
      </c>
      <c r="D156" s="327">
        <v>5836.2</v>
      </c>
    </row>
    <row r="157" spans="2:5" ht="69" customHeight="1" x14ac:dyDescent="0.25">
      <c r="B157" s="340" t="s">
        <v>749</v>
      </c>
      <c r="C157" s="322" t="s">
        <v>750</v>
      </c>
      <c r="D157" s="323">
        <f>D158</f>
        <v>18.8</v>
      </c>
    </row>
    <row r="158" spans="2:5" ht="62.25" customHeight="1" x14ac:dyDescent="0.25">
      <c r="B158" s="342" t="s">
        <v>751</v>
      </c>
      <c r="C158" s="326" t="s">
        <v>752</v>
      </c>
      <c r="D158" s="327">
        <v>18.8</v>
      </c>
    </row>
    <row r="159" spans="2:5" ht="66" customHeight="1" x14ac:dyDescent="0.25">
      <c r="B159" s="340" t="s">
        <v>753</v>
      </c>
      <c r="C159" s="322" t="s">
        <v>754</v>
      </c>
      <c r="D159" s="323">
        <f>D160</f>
        <v>505.6</v>
      </c>
    </row>
    <row r="160" spans="2:5" ht="48.75" customHeight="1" x14ac:dyDescent="0.25">
      <c r="B160" s="342" t="s">
        <v>755</v>
      </c>
      <c r="C160" s="326" t="s">
        <v>756</v>
      </c>
      <c r="D160" s="327">
        <v>505.6</v>
      </c>
    </row>
    <row r="161" spans="2:5" ht="41.25" customHeight="1" x14ac:dyDescent="0.25">
      <c r="B161" s="340" t="s">
        <v>757</v>
      </c>
      <c r="C161" s="322" t="s">
        <v>758</v>
      </c>
      <c r="D161" s="333">
        <f>D163</f>
        <v>4</v>
      </c>
    </row>
    <row r="162" spans="2:5" ht="38.25" customHeight="1" x14ac:dyDescent="0.25">
      <c r="B162" s="340" t="s">
        <v>759</v>
      </c>
      <c r="C162" s="322" t="s">
        <v>760</v>
      </c>
      <c r="D162" s="323">
        <f>D163</f>
        <v>4</v>
      </c>
    </row>
    <row r="163" spans="2:5" ht="39.75" customHeight="1" x14ac:dyDescent="0.25">
      <c r="B163" s="342" t="s">
        <v>761</v>
      </c>
      <c r="C163" s="349" t="s">
        <v>762</v>
      </c>
      <c r="D163" s="327">
        <v>4</v>
      </c>
    </row>
    <row r="164" spans="2:5" ht="81" customHeight="1" x14ac:dyDescent="0.25">
      <c r="B164" s="340" t="s">
        <v>763</v>
      </c>
      <c r="C164" s="322" t="s">
        <v>764</v>
      </c>
      <c r="D164" s="323">
        <f>D166</f>
        <v>6082.6</v>
      </c>
    </row>
    <row r="165" spans="2:5" ht="76.5" customHeight="1" x14ac:dyDescent="0.25">
      <c r="B165" s="340" t="s">
        <v>765</v>
      </c>
      <c r="C165" s="322" t="s">
        <v>766</v>
      </c>
      <c r="D165" s="323">
        <f>D166</f>
        <v>6082.6</v>
      </c>
    </row>
    <row r="166" spans="2:5" ht="61.5" customHeight="1" x14ac:dyDescent="0.25">
      <c r="B166" s="342" t="s">
        <v>767</v>
      </c>
      <c r="C166" s="326" t="s">
        <v>768</v>
      </c>
      <c r="D166" s="327">
        <v>6082.6</v>
      </c>
      <c r="E166" s="348"/>
    </row>
    <row r="167" spans="2:5" ht="27" customHeight="1" x14ac:dyDescent="0.25">
      <c r="B167" s="332" t="s">
        <v>566</v>
      </c>
      <c r="C167" s="322" t="s">
        <v>769</v>
      </c>
      <c r="D167" s="329">
        <f>D169</f>
        <v>129.5</v>
      </c>
    </row>
    <row r="168" spans="2:5" ht="21.75" customHeight="1" x14ac:dyDescent="0.25">
      <c r="B168" s="340" t="s">
        <v>568</v>
      </c>
      <c r="C168" s="322" t="s">
        <v>770</v>
      </c>
      <c r="D168" s="323">
        <f>D170</f>
        <v>129.5</v>
      </c>
    </row>
    <row r="169" spans="2:5" ht="21.75" customHeight="1" x14ac:dyDescent="0.25">
      <c r="B169" s="340" t="s">
        <v>570</v>
      </c>
      <c r="C169" s="322" t="s">
        <v>771</v>
      </c>
      <c r="D169" s="323">
        <f>D170</f>
        <v>129.5</v>
      </c>
    </row>
    <row r="170" spans="2:5" ht="26.25" customHeight="1" x14ac:dyDescent="0.25">
      <c r="B170" s="342" t="s">
        <v>572</v>
      </c>
      <c r="C170" s="326" t="s">
        <v>772</v>
      </c>
      <c r="D170" s="330">
        <v>129.5</v>
      </c>
    </row>
    <row r="171" spans="2:5" ht="27" customHeight="1" x14ac:dyDescent="0.25">
      <c r="B171" s="332" t="s">
        <v>773</v>
      </c>
      <c r="C171" s="322" t="s">
        <v>774</v>
      </c>
      <c r="D171" s="339">
        <f>D172+D177</f>
        <v>31508.9</v>
      </c>
    </row>
    <row r="172" spans="2:5" ht="77.25" x14ac:dyDescent="0.25">
      <c r="B172" s="340" t="s">
        <v>775</v>
      </c>
      <c r="C172" s="322" t="s">
        <v>776</v>
      </c>
      <c r="D172" s="323">
        <f>D173+D175</f>
        <v>9543.9</v>
      </c>
    </row>
    <row r="173" spans="2:5" ht="90.75" customHeight="1" x14ac:dyDescent="0.25">
      <c r="B173" s="340" t="s">
        <v>777</v>
      </c>
      <c r="C173" s="322" t="s">
        <v>778</v>
      </c>
      <c r="D173" s="323">
        <f>D174</f>
        <v>9448.5</v>
      </c>
    </row>
    <row r="174" spans="2:5" ht="75" customHeight="1" x14ac:dyDescent="0.25">
      <c r="B174" s="342" t="s">
        <v>779</v>
      </c>
      <c r="C174" s="326" t="s">
        <v>780</v>
      </c>
      <c r="D174" s="327">
        <v>9448.5</v>
      </c>
    </row>
    <row r="175" spans="2:5" ht="91.5" customHeight="1" x14ac:dyDescent="0.25">
      <c r="B175" s="340" t="s">
        <v>781</v>
      </c>
      <c r="C175" s="322" t="s">
        <v>782</v>
      </c>
      <c r="D175" s="323">
        <f>D176</f>
        <v>95.4</v>
      </c>
    </row>
    <row r="176" spans="2:5" ht="76.5" customHeight="1" x14ac:dyDescent="0.25">
      <c r="B176" s="350" t="s">
        <v>783</v>
      </c>
      <c r="C176" s="326" t="s">
        <v>784</v>
      </c>
      <c r="D176" s="327">
        <v>95.4</v>
      </c>
      <c r="E176" s="306"/>
    </row>
    <row r="177" spans="2:5" ht="51.75" customHeight="1" x14ac:dyDescent="0.25">
      <c r="B177" s="340" t="s">
        <v>785</v>
      </c>
      <c r="C177" s="322" t="s">
        <v>786</v>
      </c>
      <c r="D177" s="329">
        <f>D178+D180</f>
        <v>21965</v>
      </c>
      <c r="E177" s="306"/>
    </row>
    <row r="178" spans="2:5" ht="28.5" customHeight="1" x14ac:dyDescent="0.25">
      <c r="B178" s="340" t="s">
        <v>787</v>
      </c>
      <c r="C178" s="322" t="s">
        <v>788</v>
      </c>
      <c r="D178" s="329">
        <f>D179</f>
        <v>11468.7</v>
      </c>
    </row>
    <row r="179" spans="2:5" ht="40.5" customHeight="1" x14ac:dyDescent="0.25">
      <c r="B179" s="342" t="s">
        <v>789</v>
      </c>
      <c r="C179" s="326" t="s">
        <v>790</v>
      </c>
      <c r="D179" s="327">
        <v>11468.7</v>
      </c>
    </row>
    <row r="180" spans="2:5" ht="40.5" customHeight="1" x14ac:dyDescent="0.25">
      <c r="B180" s="340" t="s">
        <v>791</v>
      </c>
      <c r="C180" s="322" t="s">
        <v>792</v>
      </c>
      <c r="D180" s="329">
        <f>D181</f>
        <v>10496.3</v>
      </c>
    </row>
    <row r="181" spans="2:5" ht="47.25" customHeight="1" x14ac:dyDescent="0.25">
      <c r="B181" s="342" t="s">
        <v>793</v>
      </c>
      <c r="C181" s="326" t="s">
        <v>794</v>
      </c>
      <c r="D181" s="327">
        <v>10496.3</v>
      </c>
    </row>
    <row r="182" spans="2:5" ht="55.5" customHeight="1" x14ac:dyDescent="0.25">
      <c r="B182" s="316" t="s">
        <v>795</v>
      </c>
      <c r="C182" s="317" t="s">
        <v>796</v>
      </c>
      <c r="D182" s="318">
        <f>D183</f>
        <v>428.3</v>
      </c>
      <c r="E182" s="348"/>
    </row>
    <row r="183" spans="2:5" ht="16.5" customHeight="1" x14ac:dyDescent="0.25">
      <c r="B183" s="377" t="s">
        <v>554</v>
      </c>
      <c r="C183" s="320" t="s">
        <v>797</v>
      </c>
      <c r="D183" s="318">
        <f>D184</f>
        <v>428.3</v>
      </c>
      <c r="E183" s="348"/>
    </row>
    <row r="184" spans="2:5" ht="43.5" customHeight="1" x14ac:dyDescent="0.25">
      <c r="B184" s="332" t="s">
        <v>556</v>
      </c>
      <c r="C184" s="322" t="s">
        <v>798</v>
      </c>
      <c r="D184" s="323">
        <f>D185</f>
        <v>428.3</v>
      </c>
    </row>
    <row r="185" spans="2:5" ht="50.25" customHeight="1" x14ac:dyDescent="0.25">
      <c r="B185" s="340" t="s">
        <v>558</v>
      </c>
      <c r="C185" s="322" t="s">
        <v>799</v>
      </c>
      <c r="D185" s="323">
        <f>D186</f>
        <v>428.3</v>
      </c>
    </row>
    <row r="186" spans="2:5" ht="66.75" customHeight="1" x14ac:dyDescent="0.25">
      <c r="B186" s="340" t="s">
        <v>560</v>
      </c>
      <c r="C186" s="322" t="s">
        <v>800</v>
      </c>
      <c r="D186" s="323">
        <f>D187</f>
        <v>428.3</v>
      </c>
    </row>
    <row r="187" spans="2:5" ht="65.25" customHeight="1" x14ac:dyDescent="0.25">
      <c r="B187" s="342" t="s">
        <v>562</v>
      </c>
      <c r="C187" s="326" t="s">
        <v>801</v>
      </c>
      <c r="D187" s="327">
        <v>428.3</v>
      </c>
    </row>
    <row r="188" spans="2:5" ht="27" customHeight="1" x14ac:dyDescent="0.25">
      <c r="B188" s="351" t="s">
        <v>802</v>
      </c>
      <c r="C188" s="317" t="s">
        <v>803</v>
      </c>
      <c r="D188" s="318">
        <f>D189+D201</f>
        <v>356851.80000000005</v>
      </c>
    </row>
    <row r="189" spans="2:5" ht="19.5" customHeight="1" x14ac:dyDescent="0.25">
      <c r="B189" s="377" t="s">
        <v>554</v>
      </c>
      <c r="C189" s="320" t="s">
        <v>804</v>
      </c>
      <c r="D189" s="318">
        <f>D190+D194+D198</f>
        <v>13239.300000000001</v>
      </c>
    </row>
    <row r="190" spans="2:5" ht="23.25" customHeight="1" x14ac:dyDescent="0.25">
      <c r="B190" s="332" t="s">
        <v>566</v>
      </c>
      <c r="C190" s="322" t="s">
        <v>805</v>
      </c>
      <c r="D190" s="329">
        <v>12702.1</v>
      </c>
    </row>
    <row r="191" spans="2:5" ht="30" customHeight="1" x14ac:dyDescent="0.25">
      <c r="B191" s="332" t="s">
        <v>806</v>
      </c>
      <c r="C191" s="322" t="s">
        <v>807</v>
      </c>
      <c r="D191" s="323">
        <f>D193</f>
        <v>12702.2</v>
      </c>
    </row>
    <row r="192" spans="2:5" ht="20.25" customHeight="1" x14ac:dyDescent="0.25">
      <c r="B192" s="332" t="s">
        <v>808</v>
      </c>
      <c r="C192" s="322" t="s">
        <v>809</v>
      </c>
      <c r="D192" s="323">
        <f>D193</f>
        <v>12702.2</v>
      </c>
    </row>
    <row r="193" spans="2:4" ht="25.5" customHeight="1" x14ac:dyDescent="0.25">
      <c r="B193" s="342" t="s">
        <v>810</v>
      </c>
      <c r="C193" s="326" t="s">
        <v>811</v>
      </c>
      <c r="D193" s="330">
        <v>12702.2</v>
      </c>
    </row>
    <row r="194" spans="2:4" ht="28.5" customHeight="1" x14ac:dyDescent="0.25">
      <c r="B194" s="332" t="s">
        <v>773</v>
      </c>
      <c r="C194" s="322" t="s">
        <v>812</v>
      </c>
      <c r="D194" s="339">
        <f>D195</f>
        <v>10.7</v>
      </c>
    </row>
    <row r="195" spans="2:4" ht="81.75" customHeight="1" x14ac:dyDescent="0.25">
      <c r="B195" s="340" t="s">
        <v>775</v>
      </c>
      <c r="C195" s="322" t="s">
        <v>813</v>
      </c>
      <c r="D195" s="323">
        <f>D196</f>
        <v>10.7</v>
      </c>
    </row>
    <row r="196" spans="2:4" ht="37.5" customHeight="1" x14ac:dyDescent="0.25">
      <c r="B196" s="340" t="s">
        <v>781</v>
      </c>
      <c r="C196" s="322" t="s">
        <v>814</v>
      </c>
      <c r="D196" s="323">
        <f>D197</f>
        <v>10.7</v>
      </c>
    </row>
    <row r="197" spans="2:4" ht="64.5" customHeight="1" x14ac:dyDescent="0.25">
      <c r="B197" s="350" t="s">
        <v>815</v>
      </c>
      <c r="C197" s="326" t="s">
        <v>816</v>
      </c>
      <c r="D197" s="327">
        <v>10.7</v>
      </c>
    </row>
    <row r="198" spans="2:4" ht="20.25" customHeight="1" x14ac:dyDescent="0.25">
      <c r="B198" s="340" t="s">
        <v>817</v>
      </c>
      <c r="C198" s="322" t="s">
        <v>818</v>
      </c>
      <c r="D198" s="329">
        <f>D199</f>
        <v>526.5</v>
      </c>
    </row>
    <row r="199" spans="2:4" ht="18" customHeight="1" x14ac:dyDescent="0.25">
      <c r="B199" s="340" t="s">
        <v>819</v>
      </c>
      <c r="C199" s="322" t="s">
        <v>820</v>
      </c>
      <c r="D199" s="329">
        <f>D200</f>
        <v>526.5</v>
      </c>
    </row>
    <row r="200" spans="2:4" ht="21" customHeight="1" x14ac:dyDescent="0.25">
      <c r="B200" s="342" t="s">
        <v>821</v>
      </c>
      <c r="C200" s="326" t="s">
        <v>822</v>
      </c>
      <c r="D200" s="327">
        <v>526.5</v>
      </c>
    </row>
    <row r="201" spans="2:4" ht="22.5" customHeight="1" x14ac:dyDescent="0.25">
      <c r="B201" s="446" t="s">
        <v>580</v>
      </c>
      <c r="C201" s="336" t="s">
        <v>823</v>
      </c>
      <c r="D201" s="318">
        <f>D202+D237+D236</f>
        <v>343612.50000000006</v>
      </c>
    </row>
    <row r="202" spans="2:4" ht="22.5" customHeight="1" x14ac:dyDescent="0.25">
      <c r="B202" s="447" t="s">
        <v>582</v>
      </c>
      <c r="C202" s="338" t="s">
        <v>824</v>
      </c>
      <c r="D202" s="339">
        <f>D203+D216+D233</f>
        <v>341828.10000000003</v>
      </c>
    </row>
    <row r="203" spans="2:4" ht="30" customHeight="1" x14ac:dyDescent="0.25">
      <c r="B203" s="340" t="s">
        <v>584</v>
      </c>
      <c r="C203" s="338" t="s">
        <v>825</v>
      </c>
      <c r="D203" s="323">
        <f>D205+D204</f>
        <v>75073.8</v>
      </c>
    </row>
    <row r="204" spans="2:4" ht="28.5" customHeight="1" x14ac:dyDescent="0.25">
      <c r="B204" s="340" t="s">
        <v>826</v>
      </c>
      <c r="C204" s="322" t="s">
        <v>827</v>
      </c>
      <c r="D204" s="333">
        <v>20190.900000000001</v>
      </c>
    </row>
    <row r="205" spans="2:4" ht="21" customHeight="1" x14ac:dyDescent="0.25">
      <c r="B205" s="341" t="s">
        <v>586</v>
      </c>
      <c r="C205" s="322" t="s">
        <v>828</v>
      </c>
      <c r="D205" s="333">
        <f>D206</f>
        <v>54882.9</v>
      </c>
    </row>
    <row r="206" spans="2:4" ht="24.75" customHeight="1" x14ac:dyDescent="0.25">
      <c r="B206" s="342" t="s">
        <v>588</v>
      </c>
      <c r="C206" s="326" t="s">
        <v>829</v>
      </c>
      <c r="D206" s="330">
        <f>D208+D211+D213+D207+D210+D212+D214+D215+D209</f>
        <v>54882.9</v>
      </c>
    </row>
    <row r="207" spans="2:4" ht="28.5" customHeight="1" x14ac:dyDescent="0.25">
      <c r="B207" s="342" t="s">
        <v>830</v>
      </c>
      <c r="C207" s="326" t="s">
        <v>831</v>
      </c>
      <c r="D207" s="327">
        <v>1645</v>
      </c>
    </row>
    <row r="208" spans="2:4" ht="22.5" customHeight="1" x14ac:dyDescent="0.25">
      <c r="B208" s="443" t="s">
        <v>832</v>
      </c>
      <c r="C208" s="326" t="s">
        <v>833</v>
      </c>
      <c r="D208" s="327">
        <v>14620</v>
      </c>
    </row>
    <row r="209" spans="2:4" ht="27" customHeight="1" x14ac:dyDescent="0.25">
      <c r="B209" s="442" t="s">
        <v>1377</v>
      </c>
      <c r="C209" s="326" t="s">
        <v>1378</v>
      </c>
      <c r="D209" s="327">
        <v>168.6</v>
      </c>
    </row>
    <row r="210" spans="2:4" ht="30" customHeight="1" x14ac:dyDescent="0.25">
      <c r="B210" s="443" t="s">
        <v>834</v>
      </c>
      <c r="C210" s="326" t="s">
        <v>835</v>
      </c>
      <c r="D210" s="327">
        <v>122</v>
      </c>
    </row>
    <row r="211" spans="2:4" ht="60" customHeight="1" x14ac:dyDescent="0.25">
      <c r="B211" s="443" t="s">
        <v>1401</v>
      </c>
      <c r="C211" s="326" t="s">
        <v>836</v>
      </c>
      <c r="D211" s="327">
        <v>750.8</v>
      </c>
    </row>
    <row r="212" spans="2:4" ht="19.5" customHeight="1" x14ac:dyDescent="0.25">
      <c r="B212" s="443" t="s">
        <v>837</v>
      </c>
      <c r="C212" s="326" t="s">
        <v>838</v>
      </c>
      <c r="D212" s="327"/>
    </row>
    <row r="213" spans="2:4" ht="75" customHeight="1" x14ac:dyDescent="0.25">
      <c r="B213" s="448" t="s">
        <v>839</v>
      </c>
      <c r="C213" s="326" t="s">
        <v>840</v>
      </c>
      <c r="D213" s="327">
        <v>31295.7</v>
      </c>
    </row>
    <row r="214" spans="2:4" ht="39" customHeight="1" x14ac:dyDescent="0.25">
      <c r="B214" s="448" t="s">
        <v>1402</v>
      </c>
      <c r="C214" s="326" t="s">
        <v>841</v>
      </c>
      <c r="D214" s="327">
        <v>6127.5</v>
      </c>
    </row>
    <row r="215" spans="2:4" ht="30.75" customHeight="1" x14ac:dyDescent="0.25">
      <c r="B215" s="448" t="s">
        <v>515</v>
      </c>
      <c r="C215" s="326" t="s">
        <v>842</v>
      </c>
      <c r="D215" s="327">
        <v>153.30000000000001</v>
      </c>
    </row>
    <row r="216" spans="2:4" ht="27.75" customHeight="1" x14ac:dyDescent="0.25">
      <c r="B216" s="447" t="s">
        <v>598</v>
      </c>
      <c r="C216" s="338" t="s">
        <v>843</v>
      </c>
      <c r="D216" s="339">
        <f>D218+D220+D227+D229+D230+D217</f>
        <v>265850.00000000006</v>
      </c>
    </row>
    <row r="217" spans="2:4" ht="38.25" customHeight="1" x14ac:dyDescent="0.25">
      <c r="B217" s="459" t="s">
        <v>844</v>
      </c>
      <c r="C217" s="322" t="s">
        <v>845</v>
      </c>
      <c r="D217" s="329">
        <v>130.9</v>
      </c>
    </row>
    <row r="218" spans="2:4" ht="39.75" customHeight="1" x14ac:dyDescent="0.25">
      <c r="B218" s="343" t="s">
        <v>846</v>
      </c>
      <c r="C218" s="322" t="s">
        <v>847</v>
      </c>
      <c r="D218" s="333">
        <f>D219</f>
        <v>5648</v>
      </c>
    </row>
    <row r="219" spans="2:4" ht="27" customHeight="1" x14ac:dyDescent="0.25">
      <c r="B219" s="344" t="s">
        <v>848</v>
      </c>
      <c r="C219" s="326" t="s">
        <v>849</v>
      </c>
      <c r="D219" s="327">
        <v>5648</v>
      </c>
    </row>
    <row r="220" spans="2:4" ht="39.75" customHeight="1" x14ac:dyDescent="0.25">
      <c r="B220" s="340" t="s">
        <v>604</v>
      </c>
      <c r="C220" s="322" t="s">
        <v>850</v>
      </c>
      <c r="D220" s="333">
        <f>D221</f>
        <v>16912.3</v>
      </c>
    </row>
    <row r="221" spans="2:4" ht="35.25" customHeight="1" x14ac:dyDescent="0.25">
      <c r="B221" s="342" t="s">
        <v>851</v>
      </c>
      <c r="C221" s="326" t="s">
        <v>852</v>
      </c>
      <c r="D221" s="330">
        <f>D222+D223+D224+D225+D226</f>
        <v>16912.3</v>
      </c>
    </row>
    <row r="222" spans="2:4" ht="41.25" customHeight="1" x14ac:dyDescent="0.25">
      <c r="B222" s="442" t="s">
        <v>853</v>
      </c>
      <c r="C222" s="326" t="s">
        <v>854</v>
      </c>
      <c r="D222" s="327">
        <v>2085.8000000000002</v>
      </c>
    </row>
    <row r="223" spans="2:4" ht="30" customHeight="1" x14ac:dyDescent="0.25">
      <c r="B223" s="442" t="s">
        <v>855</v>
      </c>
      <c r="C223" s="326" t="s">
        <v>856</v>
      </c>
      <c r="D223" s="327">
        <v>13876</v>
      </c>
    </row>
    <row r="224" spans="2:4" ht="111.75" customHeight="1" x14ac:dyDescent="0.25">
      <c r="B224" s="352" t="s">
        <v>857</v>
      </c>
      <c r="C224" s="326" t="s">
        <v>858</v>
      </c>
      <c r="D224" s="327">
        <v>222.5</v>
      </c>
    </row>
    <row r="225" spans="2:5" ht="62.25" customHeight="1" x14ac:dyDescent="0.25">
      <c r="B225" s="449" t="s">
        <v>859</v>
      </c>
      <c r="C225" s="326" t="s">
        <v>860</v>
      </c>
      <c r="D225" s="327">
        <v>652</v>
      </c>
    </row>
    <row r="226" spans="2:5" ht="39.75" customHeight="1" x14ac:dyDescent="0.25">
      <c r="B226" s="442" t="s">
        <v>1379</v>
      </c>
      <c r="C226" s="326" t="s">
        <v>1380</v>
      </c>
      <c r="D226" s="327">
        <v>76</v>
      </c>
    </row>
    <row r="227" spans="2:5" ht="56.25" customHeight="1" x14ac:dyDescent="0.25">
      <c r="B227" s="340" t="s">
        <v>861</v>
      </c>
      <c r="C227" s="322" t="s">
        <v>862</v>
      </c>
      <c r="D227" s="333">
        <f>D228</f>
        <v>18409.8</v>
      </c>
    </row>
    <row r="228" spans="2:5" ht="39" customHeight="1" x14ac:dyDescent="0.25">
      <c r="B228" s="342" t="s">
        <v>863</v>
      </c>
      <c r="C228" s="326" t="s">
        <v>864</v>
      </c>
      <c r="D228" s="327">
        <v>18409.8</v>
      </c>
    </row>
    <row r="229" spans="2:5" ht="77.25" customHeight="1" x14ac:dyDescent="0.25">
      <c r="B229" s="340" t="s">
        <v>865</v>
      </c>
      <c r="C229" s="322" t="s">
        <v>867</v>
      </c>
      <c r="D229" s="333">
        <v>5833.8</v>
      </c>
    </row>
    <row r="230" spans="2:5" ht="20.25" customHeight="1" x14ac:dyDescent="0.25">
      <c r="B230" s="341" t="s">
        <v>868</v>
      </c>
      <c r="C230" s="322" t="s">
        <v>869</v>
      </c>
      <c r="D230" s="333">
        <f>D231</f>
        <v>218915.20000000001</v>
      </c>
    </row>
    <row r="231" spans="2:5" ht="26.25" customHeight="1" x14ac:dyDescent="0.25">
      <c r="B231" s="344" t="s">
        <v>870</v>
      </c>
      <c r="C231" s="326" t="s">
        <v>871</v>
      </c>
      <c r="D231" s="327">
        <f>D232</f>
        <v>218915.20000000001</v>
      </c>
      <c r="E231" s="348"/>
    </row>
    <row r="232" spans="2:5" ht="63" customHeight="1" x14ac:dyDescent="0.25">
      <c r="B232" s="352" t="s">
        <v>872</v>
      </c>
      <c r="C232" s="326" t="s">
        <v>873</v>
      </c>
      <c r="D232" s="327">
        <v>218915.20000000001</v>
      </c>
    </row>
    <row r="233" spans="2:5" ht="21" customHeight="1" x14ac:dyDescent="0.25">
      <c r="B233" s="340" t="s">
        <v>261</v>
      </c>
      <c r="C233" s="322" t="s">
        <v>874</v>
      </c>
      <c r="D233" s="329">
        <f>D234</f>
        <v>904.3</v>
      </c>
    </row>
    <row r="234" spans="2:5" ht="52.5" customHeight="1" x14ac:dyDescent="0.25">
      <c r="B234" s="340" t="s">
        <v>631</v>
      </c>
      <c r="C234" s="322" t="s">
        <v>875</v>
      </c>
      <c r="D234" s="329">
        <f>D235</f>
        <v>904.3</v>
      </c>
    </row>
    <row r="235" spans="2:5" ht="63" customHeight="1" x14ac:dyDescent="0.25">
      <c r="B235" s="352" t="s">
        <v>876</v>
      </c>
      <c r="C235" s="326" t="s">
        <v>877</v>
      </c>
      <c r="D235" s="327">
        <v>904.3</v>
      </c>
    </row>
    <row r="236" spans="2:5" ht="26.25" customHeight="1" x14ac:dyDescent="0.25">
      <c r="B236" s="352" t="s">
        <v>878</v>
      </c>
      <c r="C236" s="326" t="s">
        <v>879</v>
      </c>
      <c r="D236" s="327">
        <v>1784.9</v>
      </c>
    </row>
    <row r="237" spans="2:5" ht="44.25" customHeight="1" x14ac:dyDescent="0.25">
      <c r="B237" s="353" t="s">
        <v>640</v>
      </c>
      <c r="C237" s="322" t="s">
        <v>880</v>
      </c>
      <c r="D237" s="329">
        <f>D238</f>
        <v>-0.5</v>
      </c>
    </row>
    <row r="238" spans="2:5" ht="36.75" customHeight="1" x14ac:dyDescent="0.25">
      <c r="B238" s="354" t="s">
        <v>642</v>
      </c>
      <c r="C238" s="322" t="s">
        <v>881</v>
      </c>
      <c r="D238" s="333">
        <v>-0.5</v>
      </c>
    </row>
    <row r="239" spans="2:5" ht="43.5" customHeight="1" x14ac:dyDescent="0.25">
      <c r="B239" s="351" t="s">
        <v>882</v>
      </c>
      <c r="C239" s="317" t="s">
        <v>883</v>
      </c>
      <c r="D239" s="318">
        <f>D242+D240</f>
        <v>331582.19999999995</v>
      </c>
    </row>
    <row r="240" spans="2:5" ht="23.25" customHeight="1" x14ac:dyDescent="0.25">
      <c r="B240" s="396" t="s">
        <v>817</v>
      </c>
      <c r="C240" s="322" t="s">
        <v>1381</v>
      </c>
      <c r="D240" s="323">
        <v>-0.4</v>
      </c>
    </row>
    <row r="241" spans="2:4" ht="22.5" customHeight="1" x14ac:dyDescent="0.25">
      <c r="B241" s="396" t="s">
        <v>1274</v>
      </c>
      <c r="C241" s="322" t="s">
        <v>1382</v>
      </c>
      <c r="D241" s="323">
        <v>-0.4</v>
      </c>
    </row>
    <row r="242" spans="2:4" ht="21.75" customHeight="1" x14ac:dyDescent="0.25">
      <c r="B242" s="446" t="s">
        <v>580</v>
      </c>
      <c r="C242" s="336" t="s">
        <v>884</v>
      </c>
      <c r="D242" s="318">
        <f>D243</f>
        <v>331582.59999999998</v>
      </c>
    </row>
    <row r="243" spans="2:4" ht="39" customHeight="1" x14ac:dyDescent="0.25">
      <c r="B243" s="447" t="s">
        <v>582</v>
      </c>
      <c r="C243" s="338" t="s">
        <v>885</v>
      </c>
      <c r="D243" s="339">
        <f>D244+D248+D252+D258</f>
        <v>331582.59999999998</v>
      </c>
    </row>
    <row r="244" spans="2:4" ht="29.25" customHeight="1" x14ac:dyDescent="0.25">
      <c r="B244" s="340" t="s">
        <v>886</v>
      </c>
      <c r="C244" s="322" t="s">
        <v>887</v>
      </c>
      <c r="D244" s="323">
        <f>D245</f>
        <v>229758.5</v>
      </c>
    </row>
    <row r="245" spans="2:4" ht="20.25" customHeight="1" x14ac:dyDescent="0.25">
      <c r="B245" s="340" t="s">
        <v>888</v>
      </c>
      <c r="C245" s="322" t="s">
        <v>889</v>
      </c>
      <c r="D245" s="323">
        <f>D246+D247</f>
        <v>229758.5</v>
      </c>
    </row>
    <row r="246" spans="2:4" ht="27" customHeight="1" x14ac:dyDescent="0.25">
      <c r="B246" s="355" t="s">
        <v>890</v>
      </c>
      <c r="C246" s="326" t="s">
        <v>891</v>
      </c>
      <c r="D246" s="327">
        <v>226758.5</v>
      </c>
    </row>
    <row r="247" spans="2:4" ht="39" customHeight="1" x14ac:dyDescent="0.25">
      <c r="B247" s="355" t="s">
        <v>892</v>
      </c>
      <c r="C247" s="326" t="s">
        <v>893</v>
      </c>
      <c r="D247" s="327">
        <v>3000</v>
      </c>
    </row>
    <row r="248" spans="2:4" ht="30" customHeight="1" x14ac:dyDescent="0.25">
      <c r="B248" s="340" t="s">
        <v>1396</v>
      </c>
      <c r="C248" s="338" t="s">
        <v>894</v>
      </c>
      <c r="D248" s="323">
        <f>D249</f>
        <v>2226</v>
      </c>
    </row>
    <row r="249" spans="2:4" ht="17.25" customHeight="1" x14ac:dyDescent="0.25">
      <c r="B249" s="341" t="s">
        <v>586</v>
      </c>
      <c r="C249" s="322" t="s">
        <v>895</v>
      </c>
      <c r="D249" s="333">
        <f>D250</f>
        <v>2226</v>
      </c>
    </row>
    <row r="250" spans="2:4" ht="24.75" customHeight="1" x14ac:dyDescent="0.25">
      <c r="B250" s="344" t="s">
        <v>588</v>
      </c>
      <c r="C250" s="326" t="s">
        <v>896</v>
      </c>
      <c r="D250" s="330">
        <f>D251</f>
        <v>2226</v>
      </c>
    </row>
    <row r="251" spans="2:4" ht="25.5" customHeight="1" x14ac:dyDescent="0.25">
      <c r="B251" s="442" t="s">
        <v>897</v>
      </c>
      <c r="C251" s="326" t="s">
        <v>898</v>
      </c>
      <c r="D251" s="327">
        <v>2226</v>
      </c>
    </row>
    <row r="252" spans="2:4" ht="26.25" customHeight="1" x14ac:dyDescent="0.25">
      <c r="B252" s="447" t="s">
        <v>598</v>
      </c>
      <c r="C252" s="338" t="s">
        <v>899</v>
      </c>
      <c r="D252" s="339">
        <f>D253</f>
        <v>68358.5</v>
      </c>
    </row>
    <row r="253" spans="2:4" ht="29.25" customHeight="1" x14ac:dyDescent="0.25">
      <c r="B253" s="343" t="s">
        <v>604</v>
      </c>
      <c r="C253" s="322" t="s">
        <v>900</v>
      </c>
      <c r="D253" s="333">
        <f>D254</f>
        <v>68358.5</v>
      </c>
    </row>
    <row r="254" spans="2:4" ht="25.5" customHeight="1" x14ac:dyDescent="0.25">
      <c r="B254" s="344" t="s">
        <v>606</v>
      </c>
      <c r="C254" s="326" t="s">
        <v>901</v>
      </c>
      <c r="D254" s="330">
        <f>D255+D256+D257</f>
        <v>68358.5</v>
      </c>
    </row>
    <row r="255" spans="2:4" ht="51.75" customHeight="1" x14ac:dyDescent="0.25">
      <c r="B255" s="345" t="s">
        <v>902</v>
      </c>
      <c r="C255" s="326" t="s">
        <v>903</v>
      </c>
      <c r="D255" s="327">
        <v>357.2</v>
      </c>
    </row>
    <row r="256" spans="2:4" ht="52.5" customHeight="1" x14ac:dyDescent="0.25">
      <c r="B256" s="345" t="s">
        <v>904</v>
      </c>
      <c r="C256" s="326" t="s">
        <v>905</v>
      </c>
      <c r="D256" s="327">
        <v>67975.3</v>
      </c>
    </row>
    <row r="257" spans="2:4" ht="52.5" customHeight="1" x14ac:dyDescent="0.25">
      <c r="B257" s="345" t="s">
        <v>906</v>
      </c>
      <c r="C257" s="326" t="s">
        <v>907</v>
      </c>
      <c r="D257" s="327">
        <v>26</v>
      </c>
    </row>
    <row r="258" spans="2:4" ht="19.5" customHeight="1" x14ac:dyDescent="0.25">
      <c r="B258" s="341" t="s">
        <v>261</v>
      </c>
      <c r="C258" s="322" t="s">
        <v>908</v>
      </c>
      <c r="D258" s="329">
        <f>D259+D261+D266</f>
        <v>31239.599999999999</v>
      </c>
    </row>
    <row r="259" spans="2:4" ht="51" customHeight="1" x14ac:dyDescent="0.25">
      <c r="B259" s="340" t="s">
        <v>631</v>
      </c>
      <c r="C259" s="322" t="s">
        <v>909</v>
      </c>
      <c r="D259" s="333">
        <f>D260</f>
        <v>17000</v>
      </c>
    </row>
    <row r="260" spans="2:4" ht="72.75" customHeight="1" x14ac:dyDescent="0.25">
      <c r="B260" s="352" t="s">
        <v>910</v>
      </c>
      <c r="C260" s="326" t="s">
        <v>911</v>
      </c>
      <c r="D260" s="327">
        <v>17000</v>
      </c>
    </row>
    <row r="261" spans="2:4" ht="55.5" customHeight="1" x14ac:dyDescent="0.25">
      <c r="B261" s="340" t="s">
        <v>912</v>
      </c>
      <c r="C261" s="322" t="s">
        <v>913</v>
      </c>
      <c r="D261" s="333">
        <f>D262</f>
        <v>4239.6000000000004</v>
      </c>
    </row>
    <row r="262" spans="2:4" ht="61.5" customHeight="1" x14ac:dyDescent="0.25">
      <c r="B262" s="342" t="s">
        <v>914</v>
      </c>
      <c r="C262" s="326" t="s">
        <v>915</v>
      </c>
      <c r="D262" s="330">
        <f>D263+D264+D265</f>
        <v>4239.6000000000004</v>
      </c>
    </row>
    <row r="263" spans="2:4" ht="28.5" customHeight="1" x14ac:dyDescent="0.25">
      <c r="B263" s="356" t="s">
        <v>916</v>
      </c>
      <c r="C263" s="326" t="s">
        <v>917</v>
      </c>
      <c r="D263" s="327">
        <v>2453</v>
      </c>
    </row>
    <row r="264" spans="2:4" ht="21.75" customHeight="1" x14ac:dyDescent="0.25">
      <c r="B264" s="356" t="s">
        <v>918</v>
      </c>
      <c r="C264" s="326" t="s">
        <v>919</v>
      </c>
      <c r="D264" s="327">
        <v>481.4</v>
      </c>
    </row>
    <row r="265" spans="2:4" ht="21" customHeight="1" x14ac:dyDescent="0.25">
      <c r="B265" s="356" t="s">
        <v>920</v>
      </c>
      <c r="C265" s="326" t="s">
        <v>921</v>
      </c>
      <c r="D265" s="327">
        <v>1305.2</v>
      </c>
    </row>
    <row r="266" spans="2:4" ht="52.5" customHeight="1" x14ac:dyDescent="0.25">
      <c r="B266" s="442" t="s">
        <v>922</v>
      </c>
      <c r="C266" s="326" t="s">
        <v>923</v>
      </c>
      <c r="D266" s="327">
        <v>10000</v>
      </c>
    </row>
    <row r="267" spans="2:4" ht="41.25" customHeight="1" x14ac:dyDescent="0.25">
      <c r="B267" s="351" t="s">
        <v>924</v>
      </c>
      <c r="C267" s="317" t="s">
        <v>292</v>
      </c>
      <c r="D267" s="318">
        <f>D268+D272</f>
        <v>186213.5</v>
      </c>
    </row>
    <row r="268" spans="2:4" ht="29.25" customHeight="1" x14ac:dyDescent="0.25">
      <c r="B268" s="332" t="s">
        <v>566</v>
      </c>
      <c r="C268" s="322" t="s">
        <v>925</v>
      </c>
      <c r="D268" s="329">
        <f>D270</f>
        <v>80.5</v>
      </c>
    </row>
    <row r="269" spans="2:4" ht="21" customHeight="1" x14ac:dyDescent="0.25">
      <c r="B269" s="340" t="s">
        <v>568</v>
      </c>
      <c r="C269" s="322" t="s">
        <v>926</v>
      </c>
      <c r="D269" s="323">
        <f>D271</f>
        <v>80.5</v>
      </c>
    </row>
    <row r="270" spans="2:4" ht="25.5" customHeight="1" x14ac:dyDescent="0.25">
      <c r="B270" s="340" t="s">
        <v>570</v>
      </c>
      <c r="C270" s="322" t="s">
        <v>927</v>
      </c>
      <c r="D270" s="323">
        <f>D271</f>
        <v>80.5</v>
      </c>
    </row>
    <row r="271" spans="2:4" ht="27" customHeight="1" x14ac:dyDescent="0.25">
      <c r="B271" s="342" t="s">
        <v>572</v>
      </c>
      <c r="C271" s="326" t="s">
        <v>928</v>
      </c>
      <c r="D271" s="330">
        <v>80.5</v>
      </c>
    </row>
    <row r="272" spans="2:4" ht="21" customHeight="1" x14ac:dyDescent="0.25">
      <c r="B272" s="450" t="s">
        <v>580</v>
      </c>
      <c r="C272" s="336" t="s">
        <v>929</v>
      </c>
      <c r="D272" s="318">
        <f>D273</f>
        <v>186133</v>
      </c>
    </row>
    <row r="273" spans="2:5" ht="26.25" customHeight="1" x14ac:dyDescent="0.25">
      <c r="B273" s="447" t="s">
        <v>582</v>
      </c>
      <c r="C273" s="338" t="s">
        <v>930</v>
      </c>
      <c r="D273" s="339">
        <f>D274+D281+D312+D318</f>
        <v>186133</v>
      </c>
    </row>
    <row r="274" spans="2:5" ht="29.25" customHeight="1" x14ac:dyDescent="0.25">
      <c r="B274" s="340" t="s">
        <v>1396</v>
      </c>
      <c r="C274" s="338" t="s">
        <v>931</v>
      </c>
      <c r="D274" s="339">
        <f>D275</f>
        <v>2971.4</v>
      </c>
    </row>
    <row r="275" spans="2:5" ht="21.75" customHeight="1" x14ac:dyDescent="0.25">
      <c r="B275" s="341" t="s">
        <v>586</v>
      </c>
      <c r="C275" s="322" t="s">
        <v>932</v>
      </c>
      <c r="D275" s="333">
        <f>D276</f>
        <v>2971.4</v>
      </c>
    </row>
    <row r="276" spans="2:5" ht="30.75" customHeight="1" x14ac:dyDescent="0.25">
      <c r="B276" s="342" t="s">
        <v>588</v>
      </c>
      <c r="C276" s="326" t="s">
        <v>933</v>
      </c>
      <c r="D276" s="330">
        <f>D277+D278+D279+D280</f>
        <v>2971.4</v>
      </c>
    </row>
    <row r="277" spans="2:5" ht="39" customHeight="1" x14ac:dyDescent="0.25">
      <c r="B277" s="443" t="s">
        <v>934</v>
      </c>
      <c r="C277" s="326" t="s">
        <v>935</v>
      </c>
      <c r="D277" s="327">
        <v>61</v>
      </c>
    </row>
    <row r="278" spans="2:5" ht="27.75" customHeight="1" x14ac:dyDescent="0.25">
      <c r="B278" s="443" t="s">
        <v>936</v>
      </c>
      <c r="C278" s="326" t="s">
        <v>937</v>
      </c>
      <c r="D278" s="327">
        <v>72</v>
      </c>
    </row>
    <row r="279" spans="2:5" ht="21" customHeight="1" x14ac:dyDescent="0.25">
      <c r="B279" s="443" t="s">
        <v>938</v>
      </c>
      <c r="C279" s="326" t="s">
        <v>939</v>
      </c>
      <c r="D279" s="327">
        <v>294</v>
      </c>
    </row>
    <row r="280" spans="2:5" ht="39" customHeight="1" x14ac:dyDescent="0.25">
      <c r="B280" s="443" t="s">
        <v>940</v>
      </c>
      <c r="C280" s="326" t="s">
        <v>941</v>
      </c>
      <c r="D280" s="327">
        <v>2544.4</v>
      </c>
    </row>
    <row r="281" spans="2:5" ht="28.5" customHeight="1" x14ac:dyDescent="0.25">
      <c r="B281" s="444" t="s">
        <v>598</v>
      </c>
      <c r="C281" s="338" t="s">
        <v>942</v>
      </c>
      <c r="D281" s="339">
        <f>D282+D284+D286+D288+D290+D311</f>
        <v>171904.1</v>
      </c>
    </row>
    <row r="282" spans="2:5" ht="28.5" customHeight="1" x14ac:dyDescent="0.25">
      <c r="B282" s="340" t="s">
        <v>943</v>
      </c>
      <c r="C282" s="322" t="s">
        <v>944</v>
      </c>
      <c r="D282" s="333">
        <f>D283</f>
        <v>38050</v>
      </c>
      <c r="E282" s="306"/>
    </row>
    <row r="283" spans="2:5" ht="30.75" customHeight="1" x14ac:dyDescent="0.25">
      <c r="B283" s="342" t="s">
        <v>945</v>
      </c>
      <c r="C283" s="326" t="s">
        <v>946</v>
      </c>
      <c r="D283" s="327">
        <v>38050</v>
      </c>
    </row>
    <row r="284" spans="2:5" ht="41.25" customHeight="1" x14ac:dyDescent="0.25">
      <c r="B284" s="340" t="s">
        <v>947</v>
      </c>
      <c r="C284" s="322" t="s">
        <v>948</v>
      </c>
      <c r="D284" s="333">
        <f>D285</f>
        <v>3473.3</v>
      </c>
    </row>
    <row r="285" spans="2:5" ht="37.5" customHeight="1" x14ac:dyDescent="0.25">
      <c r="B285" s="342" t="s">
        <v>949</v>
      </c>
      <c r="C285" s="326" t="s">
        <v>950</v>
      </c>
      <c r="D285" s="327">
        <v>3473.3</v>
      </c>
    </row>
    <row r="286" spans="2:5" ht="50.25" customHeight="1" x14ac:dyDescent="0.25">
      <c r="B286" s="343" t="s">
        <v>951</v>
      </c>
      <c r="C286" s="322" t="s">
        <v>952</v>
      </c>
      <c r="D286" s="333">
        <f>D287</f>
        <v>570.5</v>
      </c>
    </row>
    <row r="287" spans="2:5" ht="39" customHeight="1" x14ac:dyDescent="0.25">
      <c r="B287" s="344" t="s">
        <v>953</v>
      </c>
      <c r="C287" s="326" t="s">
        <v>954</v>
      </c>
      <c r="D287" s="327">
        <v>570.5</v>
      </c>
    </row>
    <row r="288" spans="2:5" ht="42.75" customHeight="1" x14ac:dyDescent="0.25">
      <c r="B288" s="343" t="s">
        <v>955</v>
      </c>
      <c r="C288" s="322" t="s">
        <v>956</v>
      </c>
      <c r="D288" s="333">
        <f>D289</f>
        <v>2725</v>
      </c>
    </row>
    <row r="289" spans="2:5" ht="39" customHeight="1" x14ac:dyDescent="0.25">
      <c r="B289" s="344" t="s">
        <v>957</v>
      </c>
      <c r="C289" s="326" t="s">
        <v>958</v>
      </c>
      <c r="D289" s="327">
        <v>2725</v>
      </c>
    </row>
    <row r="290" spans="2:5" ht="42" customHeight="1" x14ac:dyDescent="0.25">
      <c r="B290" s="343" t="s">
        <v>604</v>
      </c>
      <c r="C290" s="322" t="s">
        <v>959</v>
      </c>
      <c r="D290" s="333">
        <f>D291</f>
        <v>125255.3</v>
      </c>
    </row>
    <row r="291" spans="2:5" ht="39.75" customHeight="1" x14ac:dyDescent="0.25">
      <c r="B291" s="342" t="s">
        <v>606</v>
      </c>
      <c r="C291" s="326" t="s">
        <v>960</v>
      </c>
      <c r="D291" s="330">
        <f>D292+D293+D294+D295+D296+D297+D298+D299+D300+D301+D303+D304+D305+D306+D307+D308+D309+D302+D310</f>
        <v>125255.3</v>
      </c>
    </row>
    <row r="292" spans="2:5" ht="39.75" customHeight="1" x14ac:dyDescent="0.25">
      <c r="B292" s="356" t="s">
        <v>961</v>
      </c>
      <c r="C292" s="326" t="s">
        <v>962</v>
      </c>
      <c r="D292" s="327">
        <v>800</v>
      </c>
    </row>
    <row r="293" spans="2:5" ht="16.5" customHeight="1" x14ac:dyDescent="0.25">
      <c r="B293" s="357" t="s">
        <v>301</v>
      </c>
      <c r="C293" s="326" t="s">
        <v>963</v>
      </c>
      <c r="D293" s="327">
        <v>23090.1</v>
      </c>
    </row>
    <row r="294" spans="2:5" ht="27" customHeight="1" x14ac:dyDescent="0.25">
      <c r="B294" s="356" t="s">
        <v>355</v>
      </c>
      <c r="C294" s="326" t="s">
        <v>964</v>
      </c>
      <c r="D294" s="327">
        <v>12700</v>
      </c>
    </row>
    <row r="295" spans="2:5" ht="31.5" customHeight="1" x14ac:dyDescent="0.25">
      <c r="B295" s="356" t="s">
        <v>965</v>
      </c>
      <c r="C295" s="326" t="s">
        <v>966</v>
      </c>
      <c r="D295" s="327">
        <v>1000</v>
      </c>
      <c r="E295" s="306"/>
    </row>
    <row r="296" spans="2:5" ht="29.25" customHeight="1" x14ac:dyDescent="0.25">
      <c r="B296" s="356" t="s">
        <v>967</v>
      </c>
      <c r="C296" s="326" t="s">
        <v>968</v>
      </c>
      <c r="D296" s="327">
        <v>436</v>
      </c>
    </row>
    <row r="297" spans="2:5" ht="25.5" customHeight="1" x14ac:dyDescent="0.25">
      <c r="B297" s="356" t="s">
        <v>969</v>
      </c>
      <c r="C297" s="326" t="s">
        <v>970</v>
      </c>
      <c r="D297" s="327">
        <v>140</v>
      </c>
    </row>
    <row r="298" spans="2:5" ht="24.75" customHeight="1" x14ac:dyDescent="0.25">
      <c r="B298" s="356" t="s">
        <v>971</v>
      </c>
      <c r="C298" s="326" t="s">
        <v>972</v>
      </c>
      <c r="D298" s="327">
        <v>4940</v>
      </c>
    </row>
    <row r="299" spans="2:5" ht="29.25" customHeight="1" x14ac:dyDescent="0.25">
      <c r="B299" s="356" t="s">
        <v>973</v>
      </c>
      <c r="C299" s="326" t="s">
        <v>974</v>
      </c>
      <c r="D299" s="327">
        <v>17660</v>
      </c>
    </row>
    <row r="300" spans="2:5" ht="30.75" customHeight="1" x14ac:dyDescent="0.25">
      <c r="B300" s="356" t="s">
        <v>975</v>
      </c>
      <c r="C300" s="326" t="s">
        <v>976</v>
      </c>
      <c r="D300" s="327">
        <v>10950</v>
      </c>
    </row>
    <row r="301" spans="2:5" ht="29.25" customHeight="1" x14ac:dyDescent="0.25">
      <c r="B301" s="356" t="s">
        <v>977</v>
      </c>
      <c r="C301" s="326" t="s">
        <v>978</v>
      </c>
      <c r="D301" s="327">
        <v>9724</v>
      </c>
    </row>
    <row r="302" spans="2:5" ht="26.25" customHeight="1" x14ac:dyDescent="0.25">
      <c r="B302" s="442" t="s">
        <v>979</v>
      </c>
      <c r="C302" s="326" t="s">
        <v>980</v>
      </c>
      <c r="D302" s="327">
        <v>705.4</v>
      </c>
    </row>
    <row r="303" spans="2:5" ht="27" customHeight="1" x14ac:dyDescent="0.25">
      <c r="B303" s="356" t="s">
        <v>981</v>
      </c>
      <c r="C303" s="326" t="s">
        <v>982</v>
      </c>
      <c r="D303" s="327">
        <v>360</v>
      </c>
    </row>
    <row r="304" spans="2:5" ht="39" customHeight="1" x14ac:dyDescent="0.25">
      <c r="B304" s="356" t="s">
        <v>983</v>
      </c>
      <c r="C304" s="326" t="s">
        <v>984</v>
      </c>
      <c r="D304" s="327">
        <v>3173</v>
      </c>
    </row>
    <row r="305" spans="2:4" ht="234" customHeight="1" x14ac:dyDescent="0.25">
      <c r="B305" s="358" t="s">
        <v>985</v>
      </c>
      <c r="C305" s="326" t="s">
        <v>986</v>
      </c>
      <c r="D305" s="327">
        <v>10.5</v>
      </c>
    </row>
    <row r="306" spans="2:4" ht="24" customHeight="1" x14ac:dyDescent="0.25">
      <c r="B306" s="356" t="s">
        <v>987</v>
      </c>
      <c r="C306" s="326" t="s">
        <v>988</v>
      </c>
      <c r="D306" s="327">
        <v>6477.3</v>
      </c>
    </row>
    <row r="307" spans="2:4" ht="31.5" customHeight="1" x14ac:dyDescent="0.25">
      <c r="B307" s="356" t="s">
        <v>989</v>
      </c>
      <c r="C307" s="326" t="s">
        <v>990</v>
      </c>
      <c r="D307" s="327">
        <v>12656</v>
      </c>
    </row>
    <row r="308" spans="2:4" ht="22.5" customHeight="1" x14ac:dyDescent="0.25">
      <c r="B308" s="356" t="s">
        <v>991</v>
      </c>
      <c r="C308" s="326" t="s">
        <v>992</v>
      </c>
      <c r="D308" s="327">
        <v>20000</v>
      </c>
    </row>
    <row r="309" spans="2:4" ht="24.75" customHeight="1" x14ac:dyDescent="0.25">
      <c r="B309" s="356" t="s">
        <v>993</v>
      </c>
      <c r="C309" s="326" t="s">
        <v>994</v>
      </c>
      <c r="D309" s="327">
        <v>33</v>
      </c>
    </row>
    <row r="310" spans="2:4" ht="39.75" customHeight="1" x14ac:dyDescent="0.25">
      <c r="B310" s="442" t="s">
        <v>1383</v>
      </c>
      <c r="C310" s="326" t="s">
        <v>1384</v>
      </c>
      <c r="D310" s="327">
        <v>400</v>
      </c>
    </row>
    <row r="311" spans="2:4" ht="51" customHeight="1" x14ac:dyDescent="0.25">
      <c r="B311" s="442" t="s">
        <v>995</v>
      </c>
      <c r="C311" s="326" t="s">
        <v>996</v>
      </c>
      <c r="D311" s="327">
        <v>1830</v>
      </c>
    </row>
    <row r="312" spans="2:4" ht="20.25" customHeight="1" x14ac:dyDescent="0.25">
      <c r="B312" s="340" t="s">
        <v>261</v>
      </c>
      <c r="C312" s="322" t="s">
        <v>997</v>
      </c>
      <c r="D312" s="329">
        <f>D313</f>
        <v>11338</v>
      </c>
    </row>
    <row r="313" spans="2:4" ht="23.25" customHeight="1" x14ac:dyDescent="0.25">
      <c r="B313" s="340" t="s">
        <v>998</v>
      </c>
      <c r="C313" s="322" t="s">
        <v>999</v>
      </c>
      <c r="D313" s="333">
        <f>D314</f>
        <v>11338</v>
      </c>
    </row>
    <row r="314" spans="2:4" ht="28.5" customHeight="1" x14ac:dyDescent="0.25">
      <c r="B314" s="342" t="s">
        <v>1000</v>
      </c>
      <c r="C314" s="326" t="s">
        <v>1001</v>
      </c>
      <c r="D314" s="327">
        <f>D315+D316+D317</f>
        <v>11338</v>
      </c>
    </row>
    <row r="315" spans="2:4" ht="66" customHeight="1" x14ac:dyDescent="0.25">
      <c r="B315" s="342" t="s">
        <v>1002</v>
      </c>
      <c r="C315" s="326" t="s">
        <v>1003</v>
      </c>
      <c r="D315" s="327">
        <v>1562.6</v>
      </c>
    </row>
    <row r="316" spans="2:4" ht="67.5" customHeight="1" x14ac:dyDescent="0.25">
      <c r="B316" s="342" t="s">
        <v>1004</v>
      </c>
      <c r="C316" s="326" t="s">
        <v>1005</v>
      </c>
      <c r="D316" s="327">
        <v>9610.6</v>
      </c>
    </row>
    <row r="317" spans="2:4" ht="64.5" customHeight="1" x14ac:dyDescent="0.25">
      <c r="B317" s="345" t="s">
        <v>1006</v>
      </c>
      <c r="C317" s="326" t="s">
        <v>1007</v>
      </c>
      <c r="D317" s="327">
        <v>164.8</v>
      </c>
    </row>
    <row r="318" spans="2:4" ht="37.5" customHeight="1" x14ac:dyDescent="0.25">
      <c r="B318" s="460" t="s">
        <v>640</v>
      </c>
      <c r="C318" s="322" t="s">
        <v>1008</v>
      </c>
      <c r="D318" s="329">
        <f>D319</f>
        <v>-80.5</v>
      </c>
    </row>
    <row r="319" spans="2:4" ht="39.75" customHeight="1" x14ac:dyDescent="0.25">
      <c r="B319" s="461" t="s">
        <v>642</v>
      </c>
      <c r="C319" s="322" t="s">
        <v>1009</v>
      </c>
      <c r="D319" s="327">
        <v>-80.5</v>
      </c>
    </row>
    <row r="320" spans="2:4" ht="26.25" customHeight="1" x14ac:dyDescent="0.25">
      <c r="B320" s="361" t="s">
        <v>1010</v>
      </c>
      <c r="C320" s="317" t="s">
        <v>519</v>
      </c>
      <c r="D320" s="318">
        <f>D325</f>
        <v>4670</v>
      </c>
    </row>
    <row r="321" spans="2:4" ht="26.25" customHeight="1" x14ac:dyDescent="0.25">
      <c r="B321" s="451" t="s">
        <v>580</v>
      </c>
      <c r="C321" s="336" t="s">
        <v>1011</v>
      </c>
      <c r="D321" s="318">
        <f>D322</f>
        <v>5000</v>
      </c>
    </row>
    <row r="322" spans="2:4" ht="20.25" customHeight="1" x14ac:dyDescent="0.25">
      <c r="B322" s="340" t="s">
        <v>261</v>
      </c>
      <c r="C322" s="322" t="s">
        <v>1012</v>
      </c>
      <c r="D322" s="329">
        <f>D323</f>
        <v>5000</v>
      </c>
    </row>
    <row r="323" spans="2:4" ht="52.5" customHeight="1" x14ac:dyDescent="0.25">
      <c r="B323" s="340" t="s">
        <v>912</v>
      </c>
      <c r="C323" s="322" t="s">
        <v>1013</v>
      </c>
      <c r="D323" s="333">
        <f>D324</f>
        <v>5000</v>
      </c>
    </row>
    <row r="324" spans="2:4" ht="63" customHeight="1" x14ac:dyDescent="0.25">
      <c r="B324" s="342" t="s">
        <v>1014</v>
      </c>
      <c r="C324" s="326" t="s">
        <v>1015</v>
      </c>
      <c r="D324" s="330">
        <f>D325+D326</f>
        <v>5000</v>
      </c>
    </row>
    <row r="325" spans="2:4" ht="77.25" customHeight="1" x14ac:dyDescent="0.25">
      <c r="B325" s="362" t="s">
        <v>1016</v>
      </c>
      <c r="C325" s="326" t="s">
        <v>1017</v>
      </c>
      <c r="D325" s="327">
        <v>4670</v>
      </c>
    </row>
    <row r="326" spans="2:4" ht="75" customHeight="1" x14ac:dyDescent="0.25">
      <c r="B326" s="362" t="s">
        <v>1018</v>
      </c>
      <c r="C326" s="326" t="s">
        <v>1019</v>
      </c>
      <c r="D326" s="327">
        <v>330</v>
      </c>
    </row>
    <row r="327" spans="2:4" ht="34.5" customHeight="1" x14ac:dyDescent="0.25">
      <c r="B327" s="351" t="s">
        <v>1020</v>
      </c>
      <c r="C327" s="317" t="s">
        <v>1021</v>
      </c>
      <c r="D327" s="318">
        <f>D328</f>
        <v>1650.9</v>
      </c>
    </row>
    <row r="328" spans="2:4" ht="21" customHeight="1" x14ac:dyDescent="0.25">
      <c r="B328" s="377" t="s">
        <v>554</v>
      </c>
      <c r="C328" s="320" t="s">
        <v>1022</v>
      </c>
      <c r="D328" s="318">
        <f>D329+D335</f>
        <v>1650.9</v>
      </c>
    </row>
    <row r="329" spans="2:4" ht="25.5" customHeight="1" x14ac:dyDescent="0.25">
      <c r="B329" s="332" t="s">
        <v>1023</v>
      </c>
      <c r="C329" s="322" t="s">
        <v>1024</v>
      </c>
      <c r="D329" s="339">
        <f>D330</f>
        <v>1526</v>
      </c>
    </row>
    <row r="330" spans="2:4" ht="20.25" customHeight="1" x14ac:dyDescent="0.25">
      <c r="B330" s="332" t="s">
        <v>1025</v>
      </c>
      <c r="C330" s="322" t="s">
        <v>1026</v>
      </c>
      <c r="D330" s="323">
        <f>D331+D332+D333+D334</f>
        <v>1526</v>
      </c>
    </row>
    <row r="331" spans="2:4" ht="26.25" customHeight="1" x14ac:dyDescent="0.25">
      <c r="B331" s="334" t="s">
        <v>1027</v>
      </c>
      <c r="C331" s="326" t="s">
        <v>1028</v>
      </c>
      <c r="D331" s="327">
        <v>162.6</v>
      </c>
    </row>
    <row r="332" spans="2:4" ht="28.5" customHeight="1" x14ac:dyDescent="0.25">
      <c r="B332" s="334" t="s">
        <v>1029</v>
      </c>
      <c r="C332" s="326" t="s">
        <v>1030</v>
      </c>
      <c r="D332" s="327">
        <v>31.4</v>
      </c>
    </row>
    <row r="333" spans="2:4" ht="21" customHeight="1" x14ac:dyDescent="0.25">
      <c r="B333" s="334" t="s">
        <v>1031</v>
      </c>
      <c r="C333" s="326" t="s">
        <v>1032</v>
      </c>
      <c r="D333" s="327">
        <v>263.89999999999998</v>
      </c>
    </row>
    <row r="334" spans="2:4" ht="25.5" customHeight="1" x14ac:dyDescent="0.25">
      <c r="B334" s="334" t="s">
        <v>1033</v>
      </c>
      <c r="C334" s="326" t="s">
        <v>1034</v>
      </c>
      <c r="D334" s="327">
        <v>1068.0999999999999</v>
      </c>
    </row>
    <row r="335" spans="2:4" ht="39.75" customHeight="1" x14ac:dyDescent="0.25">
      <c r="B335" s="442" t="s">
        <v>1043</v>
      </c>
      <c r="C335" s="326" t="s">
        <v>1385</v>
      </c>
      <c r="D335" s="327">
        <v>124.9</v>
      </c>
    </row>
    <row r="336" spans="2:4" ht="19.5" customHeight="1" x14ac:dyDescent="0.25">
      <c r="B336" s="452" t="s">
        <v>1035</v>
      </c>
      <c r="C336" s="317" t="s">
        <v>1036</v>
      </c>
      <c r="D336" s="318">
        <f>D337</f>
        <v>53.8</v>
      </c>
    </row>
    <row r="337" spans="2:4" ht="17.25" customHeight="1" x14ac:dyDescent="0.25">
      <c r="B337" s="377" t="s">
        <v>554</v>
      </c>
      <c r="C337" s="320" t="s">
        <v>1037</v>
      </c>
      <c r="D337" s="318">
        <f>D338</f>
        <v>53.8</v>
      </c>
    </row>
    <row r="338" spans="2:4" ht="21" customHeight="1" x14ac:dyDescent="0.25">
      <c r="B338" s="332" t="s">
        <v>574</v>
      </c>
      <c r="C338" s="322" t="s">
        <v>1038</v>
      </c>
      <c r="D338" s="323">
        <f>D340+D342+D341</f>
        <v>53.8</v>
      </c>
    </row>
    <row r="339" spans="2:4" ht="105" customHeight="1" x14ac:dyDescent="0.25">
      <c r="B339" s="332" t="s">
        <v>1039</v>
      </c>
      <c r="C339" s="322" t="s">
        <v>1040</v>
      </c>
      <c r="D339" s="329">
        <f>D340</f>
        <v>5</v>
      </c>
    </row>
    <row r="340" spans="2:4" ht="39.75" customHeight="1" x14ac:dyDescent="0.25">
      <c r="B340" s="376" t="s">
        <v>1041</v>
      </c>
      <c r="C340" s="326" t="s">
        <v>1042</v>
      </c>
      <c r="D340" s="330">
        <v>5</v>
      </c>
    </row>
    <row r="341" spans="2:4" ht="42" customHeight="1" x14ac:dyDescent="0.25">
      <c r="B341" s="453" t="s">
        <v>1043</v>
      </c>
      <c r="C341" s="322" t="s">
        <v>1044</v>
      </c>
      <c r="D341" s="323">
        <v>2.4</v>
      </c>
    </row>
    <row r="342" spans="2:4" ht="36" customHeight="1" x14ac:dyDescent="0.25">
      <c r="B342" s="332" t="s">
        <v>576</v>
      </c>
      <c r="C342" s="322" t="s">
        <v>1045</v>
      </c>
      <c r="D342" s="323">
        <f>D343</f>
        <v>46.4</v>
      </c>
    </row>
    <row r="343" spans="2:4" ht="36" customHeight="1" x14ac:dyDescent="0.25">
      <c r="B343" s="334" t="s">
        <v>578</v>
      </c>
      <c r="C343" s="326" t="s">
        <v>1046</v>
      </c>
      <c r="D343" s="330">
        <v>46.4</v>
      </c>
    </row>
    <row r="344" spans="2:4" ht="27.75" customHeight="1" x14ac:dyDescent="0.25">
      <c r="B344" s="452" t="s">
        <v>1047</v>
      </c>
      <c r="C344" s="317" t="s">
        <v>1048</v>
      </c>
      <c r="D344" s="318">
        <f>D345</f>
        <v>85.3</v>
      </c>
    </row>
    <row r="345" spans="2:4" ht="20.25" customHeight="1" x14ac:dyDescent="0.25">
      <c r="B345" s="377" t="s">
        <v>554</v>
      </c>
      <c r="C345" s="320" t="s">
        <v>1049</v>
      </c>
      <c r="D345" s="318">
        <f>D346</f>
        <v>85.3</v>
      </c>
    </row>
    <row r="346" spans="2:4" ht="29.25" customHeight="1" x14ac:dyDescent="0.25">
      <c r="B346" s="442" t="s">
        <v>1397</v>
      </c>
      <c r="C346" s="322" t="s">
        <v>1050</v>
      </c>
      <c r="D346" s="330">
        <v>85.3</v>
      </c>
    </row>
    <row r="347" spans="2:4" ht="16.5" customHeight="1" x14ac:dyDescent="0.25">
      <c r="B347" s="351" t="s">
        <v>1051</v>
      </c>
      <c r="C347" s="317" t="s">
        <v>1052</v>
      </c>
      <c r="D347" s="318">
        <f>D348</f>
        <v>771</v>
      </c>
    </row>
    <row r="348" spans="2:4" ht="16.5" customHeight="1" x14ac:dyDescent="0.25">
      <c r="B348" s="377" t="s">
        <v>554</v>
      </c>
      <c r="C348" s="320" t="s">
        <v>1053</v>
      </c>
      <c r="D348" s="318">
        <f>D349</f>
        <v>771</v>
      </c>
    </row>
    <row r="349" spans="2:4" ht="19.5" customHeight="1" x14ac:dyDescent="0.25">
      <c r="B349" s="332" t="s">
        <v>574</v>
      </c>
      <c r="C349" s="322" t="s">
        <v>1054</v>
      </c>
      <c r="D349" s="331">
        <f>D351+D353+D350</f>
        <v>771</v>
      </c>
    </row>
    <row r="350" spans="2:4" ht="57" customHeight="1" x14ac:dyDescent="0.25">
      <c r="B350" s="352" t="s">
        <v>1127</v>
      </c>
      <c r="C350" s="322" t="s">
        <v>1386</v>
      </c>
      <c r="D350" s="454">
        <v>39</v>
      </c>
    </row>
    <row r="351" spans="2:4" ht="105.75" customHeight="1" x14ac:dyDescent="0.25">
      <c r="B351" s="332" t="s">
        <v>1039</v>
      </c>
      <c r="C351" s="322" t="s">
        <v>1055</v>
      </c>
      <c r="D351" s="329">
        <f>D352</f>
        <v>10</v>
      </c>
    </row>
    <row r="352" spans="2:4" ht="25.5" customHeight="1" x14ac:dyDescent="0.25">
      <c r="B352" s="334" t="s">
        <v>1056</v>
      </c>
      <c r="C352" s="326" t="s">
        <v>1057</v>
      </c>
      <c r="D352" s="364">
        <v>10</v>
      </c>
    </row>
    <row r="353" spans="2:4" ht="51.75" x14ac:dyDescent="0.25">
      <c r="B353" s="332" t="s">
        <v>1058</v>
      </c>
      <c r="C353" s="322" t="s">
        <v>1059</v>
      </c>
      <c r="D353" s="333">
        <v>722</v>
      </c>
    </row>
    <row r="354" spans="2:4" ht="57" x14ac:dyDescent="0.25">
      <c r="B354" s="452" t="s">
        <v>1060</v>
      </c>
      <c r="C354" s="317" t="s">
        <v>1061</v>
      </c>
      <c r="D354" s="318">
        <f>D355</f>
        <v>468</v>
      </c>
    </row>
    <row r="355" spans="2:4" ht="15.75" x14ac:dyDescent="0.25">
      <c r="B355" s="377" t="s">
        <v>554</v>
      </c>
      <c r="C355" s="320" t="s">
        <v>1062</v>
      </c>
      <c r="D355" s="318">
        <f>D356</f>
        <v>468</v>
      </c>
    </row>
    <row r="356" spans="2:4" ht="16.5" x14ac:dyDescent="0.25">
      <c r="B356" s="332" t="s">
        <v>574</v>
      </c>
      <c r="C356" s="322" t="s">
        <v>1063</v>
      </c>
      <c r="D356" s="331">
        <f>D357</f>
        <v>468</v>
      </c>
    </row>
    <row r="357" spans="2:4" ht="26.25" x14ac:dyDescent="0.25">
      <c r="B357" s="332" t="s">
        <v>1064</v>
      </c>
      <c r="C357" s="322" t="s">
        <v>1065</v>
      </c>
      <c r="D357" s="333">
        <v>468</v>
      </c>
    </row>
    <row r="358" spans="2:4" ht="15.75" x14ac:dyDescent="0.25">
      <c r="B358" s="316" t="s">
        <v>1066</v>
      </c>
      <c r="C358" s="317" t="s">
        <v>1067</v>
      </c>
      <c r="D358" s="318">
        <f>D359</f>
        <v>162687.20000000001</v>
      </c>
    </row>
    <row r="359" spans="2:4" ht="15.75" x14ac:dyDescent="0.25">
      <c r="B359" s="377" t="s">
        <v>554</v>
      </c>
      <c r="C359" s="320" t="s">
        <v>1068</v>
      </c>
      <c r="D359" s="318">
        <f>D360+D366+D380+D384+D383</f>
        <v>162687.20000000001</v>
      </c>
    </row>
    <row r="360" spans="2:4" ht="16.5" x14ac:dyDescent="0.25">
      <c r="B360" s="340" t="s">
        <v>1069</v>
      </c>
      <c r="C360" s="322" t="s">
        <v>1070</v>
      </c>
      <c r="D360" s="339">
        <f>D361</f>
        <v>138289.4</v>
      </c>
    </row>
    <row r="361" spans="2:4" ht="15.75" x14ac:dyDescent="0.25">
      <c r="B361" s="332" t="s">
        <v>1071</v>
      </c>
      <c r="C361" s="365" t="s">
        <v>1072</v>
      </c>
      <c r="D361" s="366">
        <f>D362+D363+D364+D365</f>
        <v>138289.4</v>
      </c>
    </row>
    <row r="362" spans="2:4" ht="26.25" customHeight="1" x14ac:dyDescent="0.25">
      <c r="B362" s="334" t="s">
        <v>1073</v>
      </c>
      <c r="C362" s="367" t="s">
        <v>1074</v>
      </c>
      <c r="D362" s="330">
        <v>122038.8</v>
      </c>
    </row>
    <row r="363" spans="2:4" ht="26.25" customHeight="1" x14ac:dyDescent="0.25">
      <c r="B363" s="334" t="s">
        <v>1075</v>
      </c>
      <c r="C363" s="368" t="s">
        <v>1076</v>
      </c>
      <c r="D363" s="369">
        <v>688.1</v>
      </c>
    </row>
    <row r="364" spans="2:4" ht="38.25" customHeight="1" x14ac:dyDescent="0.25">
      <c r="B364" s="334" t="s">
        <v>1077</v>
      </c>
      <c r="C364" s="367" t="s">
        <v>1078</v>
      </c>
      <c r="D364" s="330">
        <v>15108.1</v>
      </c>
    </row>
    <row r="365" spans="2:4" ht="75.75" customHeight="1" x14ac:dyDescent="0.25">
      <c r="B365" s="370" t="s">
        <v>1079</v>
      </c>
      <c r="C365" s="367" t="s">
        <v>1080</v>
      </c>
      <c r="D365" s="330">
        <v>454.4</v>
      </c>
    </row>
    <row r="366" spans="2:4" ht="18" customHeight="1" x14ac:dyDescent="0.25">
      <c r="B366" s="340" t="s">
        <v>1081</v>
      </c>
      <c r="C366" s="322" t="s">
        <v>1082</v>
      </c>
      <c r="D366" s="329">
        <f>D367+D375+D378</f>
        <v>20172.7</v>
      </c>
    </row>
    <row r="367" spans="2:4" ht="29.25" customHeight="1" x14ac:dyDescent="0.25">
      <c r="B367" s="396" t="s">
        <v>1083</v>
      </c>
      <c r="C367" s="322" t="s">
        <v>1084</v>
      </c>
      <c r="D367" s="366">
        <f>D368+D371+D374</f>
        <v>5329.4000000000005</v>
      </c>
    </row>
    <row r="368" spans="2:4" ht="27" customHeight="1" x14ac:dyDescent="0.25">
      <c r="B368" s="355" t="s">
        <v>1085</v>
      </c>
      <c r="C368" s="326" t="s">
        <v>1086</v>
      </c>
      <c r="D368" s="369">
        <f>D369+D370</f>
        <v>3344.3</v>
      </c>
    </row>
    <row r="369" spans="2:4" ht="27" customHeight="1" x14ac:dyDescent="0.25">
      <c r="B369" s="342" t="s">
        <v>1085</v>
      </c>
      <c r="C369" s="326" t="s">
        <v>1087</v>
      </c>
      <c r="D369" s="375">
        <v>3371.8</v>
      </c>
    </row>
    <row r="370" spans="2:4" ht="39" customHeight="1" x14ac:dyDescent="0.25">
      <c r="B370" s="342" t="s">
        <v>1088</v>
      </c>
      <c r="C370" s="326" t="s">
        <v>1089</v>
      </c>
      <c r="D370" s="375">
        <v>-27.5</v>
      </c>
    </row>
    <row r="371" spans="2:4" ht="25.5" customHeight="1" x14ac:dyDescent="0.25">
      <c r="B371" s="355" t="s">
        <v>1090</v>
      </c>
      <c r="C371" s="326" t="s">
        <v>1091</v>
      </c>
      <c r="D371" s="369">
        <f>D372+D373</f>
        <v>1178.8</v>
      </c>
    </row>
    <row r="372" spans="2:4" ht="35.25" customHeight="1" x14ac:dyDescent="0.25">
      <c r="B372" s="342" t="s">
        <v>1090</v>
      </c>
      <c r="C372" s="326" t="s">
        <v>1092</v>
      </c>
      <c r="D372" s="375">
        <v>1189.5999999999999</v>
      </c>
    </row>
    <row r="373" spans="2:4" ht="48.75" customHeight="1" x14ac:dyDescent="0.25">
      <c r="B373" s="342" t="s">
        <v>1093</v>
      </c>
      <c r="C373" s="326" t="s">
        <v>1094</v>
      </c>
      <c r="D373" s="375">
        <v>-10.8</v>
      </c>
    </row>
    <row r="374" spans="2:4" ht="26.25" customHeight="1" x14ac:dyDescent="0.25">
      <c r="B374" s="355" t="s">
        <v>1095</v>
      </c>
      <c r="C374" s="326" t="s">
        <v>1096</v>
      </c>
      <c r="D374" s="375">
        <v>806.3</v>
      </c>
    </row>
    <row r="375" spans="2:4" ht="30" customHeight="1" x14ac:dyDescent="0.25">
      <c r="B375" s="332" t="s">
        <v>1097</v>
      </c>
      <c r="C375" s="322" t="s">
        <v>1098</v>
      </c>
      <c r="D375" s="366">
        <f>D376+D377</f>
        <v>14704.4</v>
      </c>
    </row>
    <row r="376" spans="2:4" ht="29.25" customHeight="1" x14ac:dyDescent="0.25">
      <c r="B376" s="334" t="s">
        <v>1099</v>
      </c>
      <c r="C376" s="326" t="s">
        <v>1100</v>
      </c>
      <c r="D376" s="327">
        <v>14699.8</v>
      </c>
    </row>
    <row r="377" spans="2:4" ht="40.5" customHeight="1" x14ac:dyDescent="0.25">
      <c r="B377" s="334" t="s">
        <v>1101</v>
      </c>
      <c r="C377" s="326" t="s">
        <v>1102</v>
      </c>
      <c r="D377" s="327">
        <v>4.5999999999999996</v>
      </c>
    </row>
    <row r="378" spans="2:4" ht="19.5" customHeight="1" x14ac:dyDescent="0.25">
      <c r="B378" s="332" t="s">
        <v>1103</v>
      </c>
      <c r="C378" s="322" t="s">
        <v>1104</v>
      </c>
      <c r="D378" s="366">
        <f>D379</f>
        <v>138.9</v>
      </c>
    </row>
    <row r="379" spans="2:4" ht="21.75" customHeight="1" x14ac:dyDescent="0.25">
      <c r="B379" s="334" t="s">
        <v>1103</v>
      </c>
      <c r="C379" s="326" t="s">
        <v>1105</v>
      </c>
      <c r="D379" s="327">
        <v>138.9</v>
      </c>
    </row>
    <row r="380" spans="2:4" ht="27.75" customHeight="1" x14ac:dyDescent="0.25">
      <c r="B380" s="332" t="s">
        <v>1106</v>
      </c>
      <c r="C380" s="322" t="s">
        <v>1107</v>
      </c>
      <c r="D380" s="339">
        <f>D381</f>
        <v>4101.1000000000004</v>
      </c>
    </row>
    <row r="381" spans="2:4" ht="30.75" customHeight="1" x14ac:dyDescent="0.25">
      <c r="B381" s="332" t="s">
        <v>1108</v>
      </c>
      <c r="C381" s="322" t="s">
        <v>1109</v>
      </c>
      <c r="D381" s="323">
        <f>D382</f>
        <v>4101.1000000000004</v>
      </c>
    </row>
    <row r="382" spans="2:4" ht="42" customHeight="1" x14ac:dyDescent="0.25">
      <c r="B382" s="334" t="s">
        <v>1110</v>
      </c>
      <c r="C382" s="326" t="s">
        <v>1111</v>
      </c>
      <c r="D382" s="330">
        <v>4101.1000000000004</v>
      </c>
    </row>
    <row r="383" spans="2:4" ht="26.25" customHeight="1" x14ac:dyDescent="0.25">
      <c r="B383" s="442" t="s">
        <v>1387</v>
      </c>
      <c r="C383" s="326" t="s">
        <v>1388</v>
      </c>
      <c r="D383" s="369">
        <v>28.6</v>
      </c>
    </row>
    <row r="384" spans="2:4" ht="25.5" customHeight="1" x14ac:dyDescent="0.25">
      <c r="B384" s="332" t="s">
        <v>574</v>
      </c>
      <c r="C384" s="322" t="s">
        <v>1112</v>
      </c>
      <c r="D384" s="331">
        <f>D385+D388</f>
        <v>95.4</v>
      </c>
    </row>
    <row r="385" spans="2:4" ht="32.25" customHeight="1" x14ac:dyDescent="0.25">
      <c r="B385" s="332" t="s">
        <v>1113</v>
      </c>
      <c r="C385" s="322" t="s">
        <v>1114</v>
      </c>
      <c r="D385" s="329">
        <f>D386+D387</f>
        <v>78.400000000000006</v>
      </c>
    </row>
    <row r="386" spans="2:4" ht="98.25" customHeight="1" x14ac:dyDescent="0.25">
      <c r="B386" s="334" t="s">
        <v>1115</v>
      </c>
      <c r="C386" s="326" t="s">
        <v>1116</v>
      </c>
      <c r="D386" s="327">
        <v>80.7</v>
      </c>
    </row>
    <row r="387" spans="2:4" ht="48.75" customHeight="1" x14ac:dyDescent="0.25">
      <c r="B387" s="334" t="s">
        <v>1117</v>
      </c>
      <c r="C387" s="326" t="s">
        <v>1118</v>
      </c>
      <c r="D387" s="327">
        <v>-2.2999999999999998</v>
      </c>
    </row>
    <row r="388" spans="2:4" ht="55.5" customHeight="1" x14ac:dyDescent="0.25">
      <c r="B388" s="332" t="s">
        <v>1119</v>
      </c>
      <c r="C388" s="322" t="s">
        <v>1120</v>
      </c>
      <c r="D388" s="333">
        <v>17</v>
      </c>
    </row>
    <row r="389" spans="2:4" ht="33" customHeight="1" x14ac:dyDescent="0.25">
      <c r="B389" s="351" t="s">
        <v>1121</v>
      </c>
      <c r="C389" s="317" t="s">
        <v>1122</v>
      </c>
      <c r="D389" s="318">
        <f>D390</f>
        <v>324.10000000000002</v>
      </c>
    </row>
    <row r="390" spans="2:4" ht="18" customHeight="1" x14ac:dyDescent="0.25">
      <c r="B390" s="377" t="s">
        <v>554</v>
      </c>
      <c r="C390" s="320" t="s">
        <v>1123</v>
      </c>
      <c r="D390" s="318">
        <f>D391</f>
        <v>324.10000000000002</v>
      </c>
    </row>
    <row r="391" spans="2:4" ht="20.25" customHeight="1" x14ac:dyDescent="0.25">
      <c r="B391" s="332" t="s">
        <v>574</v>
      </c>
      <c r="C391" s="322" t="s">
        <v>1124</v>
      </c>
      <c r="D391" s="331">
        <f>D392+D394+D396+D397</f>
        <v>324.10000000000002</v>
      </c>
    </row>
    <row r="392" spans="2:4" ht="56.25" customHeight="1" x14ac:dyDescent="0.25">
      <c r="B392" s="332" t="s">
        <v>1125</v>
      </c>
      <c r="C392" s="322" t="s">
        <v>1126</v>
      </c>
      <c r="D392" s="333">
        <f>D393</f>
        <v>12</v>
      </c>
    </row>
    <row r="393" spans="2:4" ht="54.75" customHeight="1" x14ac:dyDescent="0.25">
      <c r="B393" s="376" t="s">
        <v>1127</v>
      </c>
      <c r="C393" s="326" t="s">
        <v>1128</v>
      </c>
      <c r="D393" s="327">
        <v>12</v>
      </c>
    </row>
    <row r="394" spans="2:4" ht="27.75" customHeight="1" x14ac:dyDescent="0.25">
      <c r="B394" s="332" t="s">
        <v>1129</v>
      </c>
      <c r="C394" s="322" t="s">
        <v>1130</v>
      </c>
      <c r="D394" s="333">
        <f>D395</f>
        <v>31</v>
      </c>
    </row>
    <row r="395" spans="2:4" ht="26.25" customHeight="1" x14ac:dyDescent="0.25">
      <c r="B395" s="376" t="s">
        <v>1131</v>
      </c>
      <c r="C395" s="326" t="s">
        <v>1132</v>
      </c>
      <c r="D395" s="327">
        <v>31</v>
      </c>
    </row>
    <row r="396" spans="2:4" ht="69" customHeight="1" x14ac:dyDescent="0.25">
      <c r="B396" s="332" t="s">
        <v>1133</v>
      </c>
      <c r="C396" s="322" t="s">
        <v>1134</v>
      </c>
      <c r="D396" s="333">
        <v>23.6</v>
      </c>
    </row>
    <row r="397" spans="2:4" ht="26.25" customHeight="1" x14ac:dyDescent="0.25">
      <c r="B397" s="332" t="s">
        <v>576</v>
      </c>
      <c r="C397" s="322" t="s">
        <v>1135</v>
      </c>
      <c r="D397" s="329">
        <f>D398</f>
        <v>257.5</v>
      </c>
    </row>
    <row r="398" spans="2:4" ht="37.5" customHeight="1" x14ac:dyDescent="0.25">
      <c r="B398" s="334" t="s">
        <v>578</v>
      </c>
      <c r="C398" s="326" t="s">
        <v>1136</v>
      </c>
      <c r="D398" s="327">
        <v>257.5</v>
      </c>
    </row>
    <row r="399" spans="2:4" ht="23.25" customHeight="1" x14ac:dyDescent="0.25">
      <c r="B399" s="316" t="s">
        <v>1137</v>
      </c>
      <c r="C399" s="317" t="s">
        <v>1138</v>
      </c>
      <c r="D399" s="318">
        <f>D400</f>
        <v>2913.1</v>
      </c>
    </row>
    <row r="400" spans="2:4" ht="19.5" customHeight="1" x14ac:dyDescent="0.25">
      <c r="B400" s="377" t="s">
        <v>554</v>
      </c>
      <c r="C400" s="320" t="s">
        <v>1139</v>
      </c>
      <c r="D400" s="318">
        <f>D401</f>
        <v>2913.1</v>
      </c>
    </row>
    <row r="401" spans="2:4" ht="18.75" customHeight="1" x14ac:dyDescent="0.25">
      <c r="B401" s="332" t="s">
        <v>574</v>
      </c>
      <c r="C401" s="322" t="s">
        <v>1140</v>
      </c>
      <c r="D401" s="366">
        <f>D402+D403</f>
        <v>2913.1</v>
      </c>
    </row>
    <row r="402" spans="2:4" ht="59.25" customHeight="1" x14ac:dyDescent="0.25">
      <c r="B402" s="332" t="s">
        <v>1133</v>
      </c>
      <c r="C402" s="322" t="s">
        <v>1141</v>
      </c>
      <c r="D402" s="333">
        <v>95.9</v>
      </c>
    </row>
    <row r="403" spans="2:4" ht="26.25" customHeight="1" x14ac:dyDescent="0.25">
      <c r="B403" s="332" t="s">
        <v>576</v>
      </c>
      <c r="C403" s="322" t="s">
        <v>1142</v>
      </c>
      <c r="D403" s="329">
        <f>D404</f>
        <v>2817.2</v>
      </c>
    </row>
    <row r="404" spans="2:4" ht="42" customHeight="1" x14ac:dyDescent="0.25">
      <c r="B404" s="334" t="s">
        <v>578</v>
      </c>
      <c r="C404" s="326" t="s">
        <v>1143</v>
      </c>
      <c r="D404" s="327">
        <v>2817.2</v>
      </c>
    </row>
    <row r="405" spans="2:4" ht="30.75" customHeight="1" x14ac:dyDescent="0.25">
      <c r="B405" s="316" t="s">
        <v>1144</v>
      </c>
      <c r="C405" s="317" t="s">
        <v>299</v>
      </c>
      <c r="D405" s="318">
        <f>D406</f>
        <v>19.7</v>
      </c>
    </row>
    <row r="406" spans="2:4" ht="18" customHeight="1" x14ac:dyDescent="0.25">
      <c r="B406" s="377" t="s">
        <v>554</v>
      </c>
      <c r="C406" s="320" t="s">
        <v>1145</v>
      </c>
      <c r="D406" s="318">
        <f>D407</f>
        <v>19.7</v>
      </c>
    </row>
    <row r="407" spans="2:4" ht="19.5" customHeight="1" x14ac:dyDescent="0.25">
      <c r="B407" s="332" t="s">
        <v>574</v>
      </c>
      <c r="C407" s="322" t="s">
        <v>1146</v>
      </c>
      <c r="D407" s="331">
        <f>D408+D410+D411</f>
        <v>19.7</v>
      </c>
    </row>
    <row r="408" spans="2:4" ht="103.5" customHeight="1" x14ac:dyDescent="0.25">
      <c r="B408" s="332" t="s">
        <v>1039</v>
      </c>
      <c r="C408" s="322" t="s">
        <v>1147</v>
      </c>
      <c r="D408" s="329">
        <f>D409</f>
        <v>5.7</v>
      </c>
    </row>
    <row r="409" spans="2:4" ht="30" customHeight="1" x14ac:dyDescent="0.25">
      <c r="B409" s="334" t="s">
        <v>1148</v>
      </c>
      <c r="C409" s="326" t="s">
        <v>1149</v>
      </c>
      <c r="D409" s="327">
        <v>5.7</v>
      </c>
    </row>
    <row r="410" spans="2:4" ht="54" customHeight="1" x14ac:dyDescent="0.25">
      <c r="B410" s="334" t="s">
        <v>1150</v>
      </c>
      <c r="C410" s="326" t="s">
        <v>1151</v>
      </c>
      <c r="D410" s="333">
        <v>0.6</v>
      </c>
    </row>
    <row r="411" spans="2:4" ht="27.75" customHeight="1" x14ac:dyDescent="0.25">
      <c r="B411" s="332" t="s">
        <v>576</v>
      </c>
      <c r="C411" s="322" t="s">
        <v>1152</v>
      </c>
      <c r="D411" s="329">
        <f>D412</f>
        <v>13.4</v>
      </c>
    </row>
    <row r="412" spans="2:4" ht="33.75" customHeight="1" x14ac:dyDescent="0.25">
      <c r="B412" s="334" t="s">
        <v>578</v>
      </c>
      <c r="C412" s="326" t="s">
        <v>1153</v>
      </c>
      <c r="D412" s="327">
        <v>13.4</v>
      </c>
    </row>
    <row r="413" spans="2:4" ht="17.25" customHeight="1" x14ac:dyDescent="0.25">
      <c r="B413" s="455" t="s">
        <v>1389</v>
      </c>
      <c r="C413" s="317" t="s">
        <v>1390</v>
      </c>
      <c r="D413" s="318">
        <f>D415</f>
        <v>10</v>
      </c>
    </row>
    <row r="414" spans="2:4" ht="24" customHeight="1" x14ac:dyDescent="0.25">
      <c r="B414" s="332" t="s">
        <v>574</v>
      </c>
      <c r="C414" s="322" t="s">
        <v>1391</v>
      </c>
      <c r="D414" s="366">
        <f>D415</f>
        <v>10</v>
      </c>
    </row>
    <row r="415" spans="2:4" ht="37.5" customHeight="1" x14ac:dyDescent="0.25">
      <c r="B415" s="442" t="s">
        <v>578</v>
      </c>
      <c r="C415" s="326" t="s">
        <v>1392</v>
      </c>
      <c r="D415" s="366">
        <v>10</v>
      </c>
    </row>
    <row r="416" spans="2:4" ht="32.25" customHeight="1" x14ac:dyDescent="0.25">
      <c r="B416" s="351" t="s">
        <v>1154</v>
      </c>
      <c r="C416" s="317" t="s">
        <v>1155</v>
      </c>
      <c r="D416" s="318">
        <f>D417</f>
        <v>13</v>
      </c>
    </row>
    <row r="417" spans="2:4" ht="21" customHeight="1" x14ac:dyDescent="0.25">
      <c r="B417" s="377" t="s">
        <v>554</v>
      </c>
      <c r="C417" s="320" t="s">
        <v>1156</v>
      </c>
      <c r="D417" s="318">
        <f>D418</f>
        <v>13</v>
      </c>
    </row>
    <row r="418" spans="2:4" ht="15.75" x14ac:dyDescent="0.25">
      <c r="B418" s="332" t="s">
        <v>574</v>
      </c>
      <c r="C418" s="322" t="s">
        <v>1157</v>
      </c>
      <c r="D418" s="366">
        <f>D419</f>
        <v>13</v>
      </c>
    </row>
    <row r="419" spans="2:4" ht="38.25" customHeight="1" x14ac:dyDescent="0.25">
      <c r="B419" s="332" t="s">
        <v>1039</v>
      </c>
      <c r="C419" s="322" t="s">
        <v>1158</v>
      </c>
      <c r="D419" s="333">
        <f>D420+D421</f>
        <v>13</v>
      </c>
    </row>
    <row r="420" spans="2:4" ht="39" x14ac:dyDescent="0.25">
      <c r="B420" s="376" t="s">
        <v>1159</v>
      </c>
      <c r="C420" s="326" t="s">
        <v>1160</v>
      </c>
      <c r="D420" s="327">
        <v>1</v>
      </c>
    </row>
    <row r="421" spans="2:4" ht="24.75" x14ac:dyDescent="0.25">
      <c r="B421" s="334" t="s">
        <v>1056</v>
      </c>
      <c r="C421" s="326" t="s">
        <v>1161</v>
      </c>
      <c r="D421" s="327">
        <v>12</v>
      </c>
    </row>
    <row r="422" spans="2:4" ht="42.75" x14ac:dyDescent="0.25">
      <c r="B422" s="351" t="s">
        <v>1162</v>
      </c>
      <c r="C422" s="317" t="s">
        <v>1163</v>
      </c>
      <c r="D422" s="318">
        <f>D423</f>
        <v>8</v>
      </c>
    </row>
    <row r="423" spans="2:4" ht="15.75" x14ac:dyDescent="0.25">
      <c r="B423" s="377" t="s">
        <v>554</v>
      </c>
      <c r="C423" s="320" t="s">
        <v>1164</v>
      </c>
      <c r="D423" s="318">
        <f>D424</f>
        <v>8</v>
      </c>
    </row>
    <row r="424" spans="2:4" ht="15.75" x14ac:dyDescent="0.25">
      <c r="B424" s="332" t="s">
        <v>574</v>
      </c>
      <c r="C424" s="322" t="s">
        <v>1165</v>
      </c>
      <c r="D424" s="366">
        <f>D425+D427</f>
        <v>8</v>
      </c>
    </row>
    <row r="425" spans="2:4" ht="102.75" x14ac:dyDescent="0.25">
      <c r="B425" s="332" t="s">
        <v>1039</v>
      </c>
      <c r="C425" s="322" t="s">
        <v>1166</v>
      </c>
      <c r="D425" s="333">
        <f>D426</f>
        <v>6</v>
      </c>
    </row>
    <row r="426" spans="2:4" ht="36.75" x14ac:dyDescent="0.25">
      <c r="B426" s="334" t="s">
        <v>1167</v>
      </c>
      <c r="C426" s="326" t="s">
        <v>1168</v>
      </c>
      <c r="D426" s="375">
        <v>6</v>
      </c>
    </row>
    <row r="427" spans="2:4" ht="26.25" x14ac:dyDescent="0.25">
      <c r="B427" s="332" t="s">
        <v>576</v>
      </c>
      <c r="C427" s="322" t="s">
        <v>1169</v>
      </c>
      <c r="D427" s="333">
        <f>D428</f>
        <v>2</v>
      </c>
    </row>
    <row r="428" spans="2:4" ht="36.75" x14ac:dyDescent="0.25">
      <c r="B428" s="334" t="s">
        <v>578</v>
      </c>
      <c r="C428" s="326" t="s">
        <v>1170</v>
      </c>
      <c r="D428" s="327">
        <v>2</v>
      </c>
    </row>
    <row r="429" spans="2:4" ht="42.75" x14ac:dyDescent="0.25">
      <c r="B429" s="452" t="s">
        <v>1171</v>
      </c>
      <c r="C429" s="320">
        <v>989</v>
      </c>
      <c r="D429" s="318">
        <f>D430</f>
        <v>15</v>
      </c>
    </row>
    <row r="430" spans="2:4" ht="15.75" x14ac:dyDescent="0.25">
      <c r="B430" s="377" t="s">
        <v>554</v>
      </c>
      <c r="C430" s="320" t="s">
        <v>1172</v>
      </c>
      <c r="D430" s="318">
        <f>D431</f>
        <v>15</v>
      </c>
    </row>
    <row r="431" spans="2:4" ht="15.75" x14ac:dyDescent="0.25">
      <c r="B431" s="332" t="s">
        <v>574</v>
      </c>
      <c r="C431" s="322" t="s">
        <v>1173</v>
      </c>
      <c r="D431" s="333">
        <f>D432</f>
        <v>15</v>
      </c>
    </row>
    <row r="432" spans="2:4" ht="36" x14ac:dyDescent="0.25">
      <c r="B432" s="442" t="s">
        <v>578</v>
      </c>
      <c r="C432" s="326" t="s">
        <v>1174</v>
      </c>
      <c r="D432" s="330">
        <v>15</v>
      </c>
    </row>
    <row r="433" spans="2:4" ht="28.5" x14ac:dyDescent="0.25">
      <c r="B433" s="452" t="s">
        <v>1175</v>
      </c>
      <c r="C433" s="320">
        <v>996</v>
      </c>
      <c r="D433" s="318">
        <f>D434</f>
        <v>55</v>
      </c>
    </row>
    <row r="434" spans="2:4" ht="15.75" x14ac:dyDescent="0.25">
      <c r="B434" s="377" t="s">
        <v>554</v>
      </c>
      <c r="C434" s="320" t="s">
        <v>1176</v>
      </c>
      <c r="D434" s="318">
        <f>D435</f>
        <v>55</v>
      </c>
    </row>
    <row r="435" spans="2:4" ht="15.75" x14ac:dyDescent="0.25">
      <c r="B435" s="332" t="s">
        <v>574</v>
      </c>
      <c r="C435" s="322" t="s">
        <v>1177</v>
      </c>
      <c r="D435" s="333">
        <f>D436</f>
        <v>55</v>
      </c>
    </row>
    <row r="436" spans="2:4" ht="36" x14ac:dyDescent="0.25">
      <c r="B436" s="442" t="s">
        <v>578</v>
      </c>
      <c r="C436" s="326" t="s">
        <v>1178</v>
      </c>
      <c r="D436" s="330">
        <v>55</v>
      </c>
    </row>
  </sheetData>
  <mergeCells count="7">
    <mergeCell ref="B11:D11"/>
    <mergeCell ref="D1:E1"/>
    <mergeCell ref="D2:E2"/>
    <mergeCell ref="D5:E5"/>
    <mergeCell ref="D6:E6"/>
    <mergeCell ref="D8:E8"/>
    <mergeCell ref="B10:D10"/>
  </mergeCells>
  <pageMargins left="0.70866141732283472" right="0.70866141732283472" top="0.74803149606299213" bottom="0.74803149606299213" header="0.31496062992125984" footer="0.31496062992125984"/>
  <pageSetup paperSize="9" scale="76" fitToHeight="1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приложение 3</vt:lpstr>
      <vt:lpstr>Приложение 5</vt:lpstr>
      <vt:lpstr>Приложение 4</vt:lpstr>
      <vt:lpstr>Приложение 6</vt:lpstr>
      <vt:lpstr>Приложение2</vt:lpstr>
      <vt:lpstr>Приложение1</vt:lpstr>
      <vt:lpstr>'приложение 3'!Заголовки_для_печати</vt:lpstr>
      <vt:lpstr>'приложение 3'!Область_печати</vt:lpstr>
      <vt:lpstr>'Приложение 4'!Область_печати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2014-05-22T05:00:42Z</dcterms:modified>
</cp:coreProperties>
</file>