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лан мероприятий" sheetId="1" r:id="rId1"/>
    <sheet name="Показатели" sheetId="2" r:id="rId2"/>
    <sheet name="Лист3" sheetId="3" r:id="rId3"/>
  </sheets>
  <definedNames>
    <definedName name="_ftn1" localSheetId="1">Показатели!#REF!</definedName>
    <definedName name="_ftnref1" localSheetId="1">Показатели!#REF!</definedName>
  </definedNames>
  <calcPr calcId="145621"/>
</workbook>
</file>

<file path=xl/calcChain.xml><?xml version="1.0" encoding="utf-8"?>
<calcChain xmlns="http://schemas.openxmlformats.org/spreadsheetml/2006/main">
  <c r="S57" i="1" l="1"/>
  <c r="Q19" i="1"/>
  <c r="E65" i="1"/>
  <c r="C65" i="1"/>
  <c r="H206" i="2"/>
  <c r="Q57" i="1"/>
  <c r="S50" i="1"/>
  <c r="Q50" i="1"/>
  <c r="S44" i="1"/>
  <c r="Q44" i="1"/>
  <c r="S36" i="1"/>
  <c r="Q36" i="1"/>
  <c r="Q30" i="1"/>
  <c r="E57" i="1"/>
  <c r="F57" i="1"/>
  <c r="G57" i="1"/>
  <c r="H57" i="1"/>
  <c r="I57" i="1"/>
  <c r="J57" i="1"/>
  <c r="K57" i="1"/>
  <c r="L57" i="1"/>
  <c r="M57" i="1"/>
  <c r="N57" i="1"/>
  <c r="O57" i="1"/>
  <c r="D57" i="1"/>
  <c r="H210" i="2" l="1"/>
  <c r="H211" i="2"/>
  <c r="H212" i="2"/>
  <c r="H213" i="2"/>
  <c r="H214" i="2"/>
  <c r="H215" i="2"/>
  <c r="H209" i="2"/>
  <c r="E50" i="1"/>
  <c r="F50" i="1"/>
  <c r="G50" i="1"/>
  <c r="H50" i="1"/>
  <c r="I50" i="1"/>
  <c r="J50" i="1"/>
  <c r="K50" i="1"/>
  <c r="L50" i="1"/>
  <c r="M50" i="1"/>
  <c r="N50" i="1"/>
  <c r="O50" i="1"/>
  <c r="D50" i="1"/>
  <c r="H176" i="2" l="1"/>
  <c r="H177" i="2"/>
  <c r="H178" i="2"/>
  <c r="H180" i="2"/>
  <c r="H181" i="2"/>
  <c r="H182" i="2"/>
  <c r="H175" i="2"/>
  <c r="E44" i="1" l="1"/>
  <c r="F44" i="1"/>
  <c r="G44" i="1"/>
  <c r="H44" i="1"/>
  <c r="I44" i="1"/>
  <c r="J44" i="1"/>
  <c r="K44" i="1"/>
  <c r="L44" i="1"/>
  <c r="M44" i="1"/>
  <c r="N44" i="1"/>
  <c r="O44" i="1"/>
  <c r="D44" i="1"/>
  <c r="H124" i="2" l="1"/>
  <c r="E36" i="1" l="1"/>
  <c r="F36" i="1"/>
  <c r="G36" i="1"/>
  <c r="H36" i="1"/>
  <c r="I36" i="1"/>
  <c r="J36" i="1"/>
  <c r="K36" i="1"/>
  <c r="L36" i="1"/>
  <c r="M36" i="1"/>
  <c r="N36" i="1"/>
  <c r="O36" i="1"/>
  <c r="D36" i="1"/>
  <c r="H194" i="2" l="1"/>
  <c r="H193" i="2"/>
  <c r="H198" i="2"/>
  <c r="H199" i="2"/>
  <c r="H200" i="2"/>
  <c r="H205" i="2"/>
  <c r="H136" i="2"/>
  <c r="H137" i="2"/>
  <c r="H138" i="2"/>
  <c r="H139" i="2"/>
  <c r="H140" i="2"/>
  <c r="H141" i="2"/>
  <c r="H142" i="2"/>
  <c r="H143" i="2"/>
  <c r="H144" i="2"/>
  <c r="H148" i="2"/>
  <c r="H149" i="2"/>
  <c r="H150" i="2"/>
  <c r="H151" i="2"/>
  <c r="H152" i="2"/>
  <c r="H155" i="2"/>
  <c r="H160" i="2"/>
  <c r="H163" i="2"/>
  <c r="H164" i="2"/>
  <c r="H165" i="2"/>
  <c r="H169" i="2"/>
  <c r="H170" i="2"/>
  <c r="H171" i="2"/>
  <c r="H133" i="2"/>
  <c r="H183" i="2" l="1"/>
  <c r="H131" i="2"/>
  <c r="H123" i="2"/>
  <c r="H106" i="2"/>
  <c r="H107" i="2"/>
  <c r="H108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6" i="2"/>
  <c r="H127" i="2"/>
  <c r="H128" i="2"/>
  <c r="H129" i="2"/>
  <c r="H130" i="2"/>
  <c r="H59" i="2"/>
  <c r="H61" i="2"/>
  <c r="H62" i="2"/>
  <c r="H63" i="2"/>
  <c r="H64" i="2"/>
  <c r="H66" i="2"/>
  <c r="H67" i="2"/>
  <c r="H68" i="2"/>
  <c r="H69" i="2"/>
  <c r="H70" i="2"/>
  <c r="H72" i="2"/>
  <c r="H75" i="2"/>
  <c r="H76" i="2"/>
  <c r="H77" i="2"/>
  <c r="H78" i="2"/>
  <c r="H80" i="2"/>
  <c r="H81" i="2"/>
  <c r="H82" i="2"/>
  <c r="H83" i="2"/>
  <c r="H85" i="2"/>
  <c r="H86" i="2"/>
  <c r="H87" i="2"/>
  <c r="H88" i="2"/>
  <c r="H91" i="2"/>
  <c r="H92" i="2"/>
  <c r="H94" i="2"/>
  <c r="H95" i="2"/>
  <c r="H96" i="2"/>
  <c r="H97" i="2"/>
  <c r="H98" i="2"/>
  <c r="H99" i="2"/>
  <c r="H100" i="2"/>
  <c r="H58" i="2"/>
  <c r="H33" i="2"/>
  <c r="H14" i="2"/>
  <c r="H13" i="2"/>
  <c r="H101" i="2" l="1"/>
  <c r="H56" i="2"/>
  <c r="S19" i="1"/>
  <c r="I19" i="1" l="1"/>
  <c r="S30" i="1" l="1"/>
  <c r="E30" i="1" l="1"/>
  <c r="F30" i="1"/>
  <c r="G30" i="1"/>
  <c r="H30" i="1"/>
  <c r="I30" i="1"/>
  <c r="I58" i="1" s="1"/>
  <c r="J30" i="1"/>
  <c r="K30" i="1"/>
  <c r="L30" i="1"/>
  <c r="M30" i="1"/>
  <c r="N30" i="1"/>
  <c r="O30" i="1"/>
  <c r="D30" i="1"/>
  <c r="H53" i="2" l="1"/>
  <c r="H55" i="2"/>
  <c r="H52" i="2"/>
  <c r="H49" i="2"/>
  <c r="H50" i="2"/>
  <c r="H48" i="2"/>
  <c r="H42" i="2"/>
  <c r="H43" i="2"/>
  <c r="H44" i="2"/>
  <c r="H45" i="2"/>
  <c r="H36" i="2"/>
  <c r="H37" i="2"/>
  <c r="H38" i="2"/>
  <c r="H39" i="2"/>
  <c r="H41" i="2"/>
  <c r="H3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16" i="2"/>
  <c r="H10" i="2"/>
  <c r="H11" i="2"/>
  <c r="H12" i="2"/>
  <c r="H9" i="2"/>
  <c r="E19" i="1"/>
  <c r="E58" i="1" s="1"/>
  <c r="F19" i="1"/>
  <c r="F58" i="1" s="1"/>
  <c r="G19" i="1"/>
  <c r="G58" i="1" s="1"/>
  <c r="H19" i="1"/>
  <c r="H58" i="1" s="1"/>
  <c r="J19" i="1"/>
  <c r="J58" i="1" s="1"/>
  <c r="K19" i="1"/>
  <c r="K58" i="1" s="1"/>
  <c r="L19" i="1"/>
  <c r="L58" i="1" s="1"/>
  <c r="M19" i="1"/>
  <c r="M58" i="1" s="1"/>
  <c r="N19" i="1"/>
  <c r="N58" i="1" s="1"/>
  <c r="O19" i="1"/>
  <c r="O58" i="1" s="1"/>
  <c r="D19" i="1"/>
  <c r="D58" i="1" s="1"/>
  <c r="D59" i="1" l="1"/>
  <c r="H7" i="2"/>
  <c r="L59" i="1"/>
  <c r="C62" i="1"/>
  <c r="H59" i="1"/>
  <c r="C61" i="1"/>
  <c r="C63" i="1" l="1"/>
</calcChain>
</file>

<file path=xl/sharedStrings.xml><?xml version="1.0" encoding="utf-8"?>
<sst xmlns="http://schemas.openxmlformats.org/spreadsheetml/2006/main" count="696" uniqueCount="448">
  <si>
    <t>№</t>
  </si>
  <si>
    <t xml:space="preserve">Наименование муниципальной программы, подпрограммы </t>
  </si>
  <si>
    <t>Ответственный испол­нитель (ОИВ)</t>
  </si>
  <si>
    <t>План расходов на реализацию государственной программы в отчетном   году, тыс. руб.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</si>
  <si>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</si>
  <si>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итогом), тыс. руб.</t>
  </si>
  <si>
    <t>Местный бюджет</t>
  </si>
  <si>
    <t>Прочие источ­ники</t>
  </si>
  <si>
    <t>Комитет об­разования администра­ции Волосов­ского муни­ципального района</t>
  </si>
  <si>
    <t>Подпрограмма 2  «Развитие началь­ного, основного и среднего общего образования в Воло­совском  муни­ципальном районе"</t>
  </si>
  <si>
    <t>Подпрограмма 3. «Развитие системы дополнительного  образования в Волосовском  муни­ципальном районе"</t>
  </si>
  <si>
    <t>Комитет об­разования администра­ции ВМР</t>
  </si>
  <si>
    <t>Подпрограмма 4. «Развитие системы отдыха, оздоровле­ния, занятости  детей, подростков и молодежи»</t>
  </si>
  <si>
    <t>Подпрограмма 5. «Обеспечение усло­вий реализа­ции  программы"</t>
  </si>
  <si>
    <t>Подпрограмма 6. «Реализация соци­альных гарантий для детей»</t>
  </si>
  <si>
    <t>ИТОГО по муниципальной программе</t>
  </si>
  <si>
    <t>Подпрограмма 1. «Развитие мер соци­альной под­держки отдельных категорий граждан в Волосовском му­ниципальном рай­оне Ленинградской области"</t>
  </si>
  <si>
    <t>Комитет со­циальной защиты насе­ления администра­ции Волосов­ского муни­ципального района</t>
  </si>
  <si>
    <t>Подпрограмма 2. «Модернизация и развитие социаль­ного обслуживания населения в Воло­совском муници­пальном районе Ленинградской области"</t>
  </si>
  <si>
    <t>Подпрограмма 3. Совершенствова­ние социальной поддержки семьи и детей в Волосов­ском муниципаль­ном районе Ленин­градской области»</t>
  </si>
  <si>
    <t>Подпрограмма 5. "Социальная под­держка граждан пожилого возраста и инвалидов в Воло­совском муни­ципальном районе Ленинградской области"</t>
  </si>
  <si>
    <t>Подпрограмма 6. "Формирование доступной среды жизнедеятельности для инвалидов в Волосовском муни­ципальном районе Ленинградской области"</t>
  </si>
  <si>
    <t>Подпрограмма 7. «Развитие физиче­ской культуры и спорта в Волосов­ском муниципаль­ном районе Ленин­градской области»</t>
  </si>
  <si>
    <t>Сектор по культуре и молодежной политике</t>
  </si>
  <si>
    <t>Подпрограмма 8. «Стабилизация и повышение рождае­мости, укрепление семьи, поддержка материн­ства и детства в Волосов­ском муниципаль­ном районе Ленин­градской области»</t>
  </si>
  <si>
    <t>Отдел ЗАГС администра­ции муници­пального образования Волосовский муниципаль­ный район Ленинград­ской области</t>
  </si>
  <si>
    <t>Подпрограмма 9. «Развитие молодеж­ной поли­тики в Волосов­ском муниципаль­ном районе Ленин­градской области»</t>
  </si>
  <si>
    <t>Сектор по культуре и молодежной политике администра­ции Волосов­ского муни­ципального района</t>
  </si>
  <si>
    <t>Итого по муниципальной программе</t>
  </si>
  <si>
    <t>Сектор ГО и ЧС АМО ВМР ЛО</t>
  </si>
  <si>
    <t>Муниципальная программа «Устойчивое развитие Волосовского муниципального района Ленинградской области»</t>
  </si>
  <si>
    <t>Отдел архи­тектуры и капиталь­ного строи­тельства администра­ции МО ВМР ЛО</t>
  </si>
  <si>
    <t>Отдел сель­ского хозяй­ства админи­страции МО Волосовский МР ЛО</t>
  </si>
  <si>
    <t>Подпрограмма 3. Развитие малого, среднего предпри­нимательства и потребительского рынка Волосов­ского муниципаль­ного района Ленин­градской области"</t>
  </si>
  <si>
    <t>Отдел эконо­миче­ского разви­тия и потре­бительского рынка адми­нистрации МО ВМР ЛО</t>
  </si>
  <si>
    <t>Подпрограмма 4. Развитие автомо­бильных дорог Во­лосовского муници­пального района Ленинград­ской области "</t>
  </si>
  <si>
    <t>Сектор му­ниципаль­ного хозяй­ства админи­страции МО Волосовский муниципаль­ный район</t>
  </si>
  <si>
    <t>Сектор при­родопользо­вания, эколо­гиче­ского кон­троля и сани­тарной безопасно­сти                                      АМО ВМР ЛО</t>
  </si>
  <si>
    <t>ИТОГО:</t>
  </si>
  <si>
    <t>Отчет о реализации муниципальных программ МО Волосовский муниципальный район Ленинградской области</t>
  </si>
  <si>
    <t>1.1</t>
  </si>
  <si>
    <t>1.2</t>
  </si>
  <si>
    <t>1.3</t>
  </si>
  <si>
    <t>1.4</t>
  </si>
  <si>
    <t>1.5</t>
  </si>
  <si>
    <t>1.6</t>
  </si>
  <si>
    <t>Федеральный бюджет</t>
  </si>
  <si>
    <t>Федеральный  бюджет</t>
  </si>
  <si>
    <t>Област-ной бюджет</t>
  </si>
  <si>
    <t>Прочие источ-ники</t>
  </si>
  <si>
    <t xml:space="preserve">Муниципальная программа «Современное образование Волосовского муниципального района Ленинградской области» </t>
  </si>
  <si>
    <t>Подпрограмма 1  «Развитие дошкольного образования в Волосовском  муниципальном районе»</t>
  </si>
  <si>
    <t>Комитет образования администрации Волосовского муниципального района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</si>
  <si>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</si>
  <si>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</si>
  <si>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№ п/п</t>
  </si>
  <si>
    <t>Ед. измерения</t>
  </si>
  <si>
    <t>Удельный вес численности детей дошкольного возраста, обучающихся по программам дошкольного образования, соответствующих  требованиям стандарта дошкольного образования в общем числе дошкольников, обучающихся по программам дошкольного образования.</t>
  </si>
  <si>
    <t>Удельный вес численности руководящих и педагогических работников учреждений дошкольного образования детей Волосовского муниципального района Ленинградской области,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дошкольного образования детей.</t>
  </si>
  <si>
    <t>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</t>
  </si>
  <si>
    <t>Доля детей в возрасте от 1года до 6 лет, получающих дошкольную образовательную услугу и (или) услугу по их содержанию вмуниципальных дошкольных образовательных учреждениях в общей численности детей в возрасте от 1 года до 6 лет.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</si>
  <si>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</si>
  <si>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</si>
  <si>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Показатель (индикатор) (наименование)</t>
  </si>
  <si>
    <t>Значения показателей (индикаторов) муниципальной программы, подпрограммы</t>
  </si>
  <si>
    <t>Год, предшествующий отчетному</t>
  </si>
  <si>
    <t>Отчетный год</t>
  </si>
  <si>
    <t>План</t>
  </si>
  <si>
    <t>Факт</t>
  </si>
  <si>
    <t>Обоснование отклонения значений показателя (индикатора)</t>
  </si>
  <si>
    <t>%</t>
  </si>
  <si>
    <t>1.</t>
  </si>
  <si>
    <t>Среднемесячная номинальная начисленная заработная плата работников муниципальных общеобразовательных учреждений, учителей муниципальных общеобразовательных учреждений.</t>
  </si>
  <si>
    <t>руб.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</si>
  <si>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 сдававших единый государственный экзамен по данным предметам.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</si>
  <si>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</si>
  <si>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</si>
  <si>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детей получающих образование по программам начального общего, основного общего, среднего общего образования в общеобразовательных организациях, в общей численности детей данной категории.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</si>
  <si>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</si>
  <si>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Удельный вес численности обучающихся третьей ступени обучения общеобразовательных организаций, обучающихся по программам профильного обучения, в общей численности обучающихся третьей ступени.</t>
  </si>
  <si>
    <t>Доля школьников, которым предоставлена возможность обучаться в условиях соответствующих основным современным требованиям, в общей численности школьников.</t>
  </si>
  <si>
    <t>Удельный вес численности руководящих и педагогических работников учреждений общего образования детей Волосовского муниципального района,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общего образования детей.</t>
  </si>
  <si>
    <t>Доля учителей, эффективно использующих современные образовательные технологии в профессиональной деятельности.</t>
  </si>
  <si>
    <t>Удельный вес численности учителей в возрасте до 30 лет в общей численности учителей общеобразовательных организаций Волосовского муниципального района.</t>
  </si>
  <si>
    <t>Доля выпускников 9 классов проживающих в сельской местности, которым предоставлена возможность выбора профиля обучения, в том числе дистанционного, в общей численности выпускников 9 классов, проживающих в сельской местности.</t>
  </si>
  <si>
    <t>Доля образовательных учреждений, открыто предоставляющих достоверную публичную информацию о своей деятельности на основе системы автоматизированного мониторинга, в общем числе образовательных учреждений.</t>
  </si>
  <si>
    <t>Доля выпускников 9 классов, прошедших ГИА в новой форме.</t>
  </si>
  <si>
    <t>Удельный вес количества общеобразовательных организаций, в которых органы государственно-общественного управления принимают участие в разработке и утверждении основных образовательных программ.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</si>
  <si>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учреждений.</t>
  </si>
  <si>
    <t>Доля детей первой и второй групп здоровья в общей численности обучающихся в муниципальных общеобразовательных учреждениях.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</si>
  <si>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учреждениях.</t>
  </si>
  <si>
    <t>Удельный вес численности детей и молодежи в возрасте 5-18 лет, охваченных образовательными программами дополнительного образования детей в общей численности детей и молодежи данной категории.</t>
  </si>
  <si>
    <t>Удельный вес количества образовательных организаций, реализующих инновационные программы дополнительного образования детей, в общей численности образовательных организаций дополнительного образования детей.</t>
  </si>
  <si>
    <t>Удельный вес численности обучающихся, участвующих в олимпиадах различного уровня, в общей численности учащихся.</t>
  </si>
  <si>
    <t>Удельный вес численности педагогов дополнительного образования в возрасте до 30 лет в общей численности педагогов дополнительного образования.</t>
  </si>
  <si>
    <t xml:space="preserve"> Удельный вес школьников, участвующих в туристско-краеведческом движении в общей численности обучающихся.</t>
  </si>
  <si>
    <t xml:space="preserve">Доля детей и подростков, имеющих после отдыха и оздоровления выраженный оздоровительный эффект (от общего количества оздоравливаемых детей). </t>
  </si>
  <si>
    <t>Доля детей от 6 до 17 лет (включительно), работающих граждан,  зарегистрированных на территории Волосовского района, охваченных организованными формами оздоровления и отдыха детей и подростков (от общего количества детей данной категории).</t>
  </si>
  <si>
    <t>Количество организаций отдыха и оздоровления, принимающих детей и подростков в летний период.</t>
  </si>
  <si>
    <t>Доля оздоровленных детей, находящихся  в трудной жизненной  ситуации (от  численности детей,  находящихся  в трудной  жизненной  ситуации,  подлежащих  оздоровлению).</t>
  </si>
  <si>
    <t>Доля подростков в возрасте от 14 до 18 лет, занятых на временных работах в свободное от учебы время, от общего числа подростков данной возрастной категории.</t>
  </si>
  <si>
    <t>Соответствие основным направлениям и приоритетам образовательной политики в стране.</t>
  </si>
  <si>
    <t>Да/нет</t>
  </si>
  <si>
    <t>да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</si>
  <si>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предметам.</t>
  </si>
  <si>
    <t>Доля школьников, получающих бесплатное питание.</t>
  </si>
  <si>
    <t>Доля детей, оставшихся без попечения родителей,</t>
  </si>
  <si>
    <t>всего,</t>
  </si>
  <si>
    <t>находящихся в семьях опекунов и приемных родителей.</t>
  </si>
  <si>
    <t>Муниципальная программа «Демографическое развитие Волосовского муниципального района Ленинградской области»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</si>
  <si>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</si>
  <si>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</si>
  <si>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</si>
  <si>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</si>
  <si>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</si>
  <si>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</si>
  <si>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</si>
  <si>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</si>
  <si>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</si>
  <si>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 xml:space="preserve">Муниципальная  программа «Демографическое развитие Волосовского муниципального района Ленинградской области » </t>
  </si>
  <si>
    <t>Уровень удовлетворенности отдельных категорий граждан из числа инвалидов и пенсионеров качеством предоставления государственных услуг в виде мер социальной поддержки и социальных выплат</t>
  </si>
  <si>
    <t>Удельный вес граждан, получивших меры социальной поддержки с учетом среднедушевого дохода семьи (дохода одиноко проживающего гражданина) в соответствии с нормативными правовыми актами Ленинградской области и Российской Федерации, в общей численности граждан, получивших меры социальной поддержки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</si>
  <si>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</si>
  <si>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Соотношение средней заработной платы социальных работников учреждений социального обслуживания населения и средней заработной платы по Ленинградской области</t>
  </si>
  <si>
    <t>Удельный вес граждан пожилого возраста и инвалидов (взрослых и детей), получивших услуги в негосударственных учреждениях социального обслуживания, в общей численности граждан пожилого возраста и инвалидов (взрослых и детей), получивших  услуги в учреждениях социального обслуживания всех форм собственности</t>
  </si>
  <si>
    <t>Доля граждан, положительно оценивающих государственные услуги по социальному обслуживанию в общем количестве опрошенных граждан, получивших  государственные услуги по социальному обслуживанию.</t>
  </si>
  <si>
    <t>Уровень удовлетворенности семей, имеющих детей, качеством предоставления государственных услуг в виде  мер социальной поддержки и социальных выплат</t>
  </si>
  <si>
    <t>Доля детей из семей с денежными доходами ниже величины прожиточного минимума, установленной в Ленинградской области, от общей  численности детей, проживающих в Волосовском районе Ленинградской области</t>
  </si>
  <si>
    <t>Доля  семей с детьми, охваченных социально значимыми мероприятиями</t>
  </si>
  <si>
    <t>Доля детей-инвалидов, прошедших социальную реабилитацию и имеющих положительные результаты в социальной адаптации, от общего количества детей-инвалидов,  прошедших социальную реабилитацию</t>
  </si>
  <si>
    <t>Доля родителей с детьми-инвалидами, обученных методам и технологиям ухода за детьми-инвалидами, в общем  числе родителей детей-инвалидов, прошедших  социальную реабилитацию в учреждениях социального обслуживания населения</t>
  </si>
  <si>
    <t>Доля социальных выплат, произведенных в автоматизированном режиме при помощи Единой автоматизированной информационной системы «Социальная защита Ленинградской области»(АИС «Соцзащита»)</t>
  </si>
  <si>
    <t>%, (чел.)</t>
  </si>
  <si>
    <t>Количество пунктов безвозмездного предоставления во временное пользование технических средств реабилитации и предметов ухода за гражданами пожилого возраста и инвалидами (оснащение реабилитационным оборудованием и средствами ухода)</t>
  </si>
  <si>
    <t>пунктов</t>
  </si>
  <si>
    <t xml:space="preserve">Количество «Школ здоровья» для родственников пожилых людей и инвалидов по уходу на дому за пожилыми людьми и инвалидами и оказанию первой медицинской помощи </t>
  </si>
  <si>
    <t>кол-во "Школ здоровья"</t>
  </si>
  <si>
    <t>Количество мобильных бригад для оказания неотложных социальных и социально-медицинских услуг пожилым людям и инвалидам и обеспечение мобильных бригад автотранспортом</t>
  </si>
  <si>
    <t>ед.</t>
  </si>
  <si>
    <t>Количество негосударственных (частных) учреждений социального обслуживания, на базе которых организовано размещение государственного заказа на оказание государственных услуг по социальному обслуживанию граждан пожилого возраста и инвалидов.</t>
  </si>
  <si>
    <t>кол-во учреждений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</si>
  <si>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Волосовском районе.</t>
  </si>
  <si>
    <t>Доля инвалидов, обеспеченных техническими средствами реабилитации и услуг в соответствии с индивидуальной программой реабилитации, в общей численности инвалидов в Волосовском муниципальном районе</t>
  </si>
  <si>
    <t xml:space="preserve"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</t>
  </si>
  <si>
    <t>Доля инвалидов, положительно оценивающих отношение населения к проблемам инвалидов, в общей численности опрошенных инвалидов в Ленинградской области</t>
  </si>
  <si>
    <t>Доля населения, систематически занимающегося физической культурой и спортом</t>
  </si>
  <si>
    <t>Количество лиц с ограниченными возможностями здоровья и инвалидов, систематически занимающихся физической культурой и спортом</t>
  </si>
  <si>
    <t>чел.</t>
  </si>
  <si>
    <t>Количество обучающихся и студентов, систематически занимающихся физической культурой и спортом</t>
  </si>
  <si>
    <t>Количество граждан, занимающихся в специализированных спортивных учреждениях</t>
  </si>
  <si>
    <t xml:space="preserve">Обеспечение населения специализированными спортивными сооружениями, в том числе оборудованными плавательными бассейнами </t>
  </si>
  <si>
    <t>кол-во    сооружений</t>
  </si>
  <si>
    <t>Количество супружеских пар, проживших в браке 50 (60-70-75) лет, принявших участие в районных социально-значимых мероприятиях</t>
  </si>
  <si>
    <t>Кол-во пар</t>
  </si>
  <si>
    <t>Количество мероприятий, посвященных чествованию первого, сотового,  двухсотого и т.д. ребенка.</t>
  </si>
  <si>
    <t>шт.</t>
  </si>
  <si>
    <t>Количество мероприятий по гражданско-патриотическому и духовно-нравственному воспитанию молодёжи.</t>
  </si>
  <si>
    <t>Доля молодежи, принимающей участие в мероприятиях по гражданско-патриотическому и духовно-нравственному воспитанию.</t>
  </si>
  <si>
    <t>Количество  молодежных культурно-массовых и профилактических мероприятий</t>
  </si>
  <si>
    <t>Доля  молодежи, принимающей участие в мероприятиях культурно-массовой и профилактической направленности.</t>
  </si>
  <si>
    <t>Количество молодежных мероприятий спортивной направленности.</t>
  </si>
  <si>
    <t>Доля  молодежи, принимающей участие в массовых мероприятиях спортивной направленности.</t>
  </si>
  <si>
    <t>Количество поддержанных проектов  молодежных общественных организаций (объединений) и молодежных инициатив</t>
  </si>
  <si>
    <t>Муниципальная программа «Безопасность Волосовского муниципального района»</t>
  </si>
  <si>
    <t>3.1</t>
  </si>
  <si>
    <t>3.2</t>
  </si>
  <si>
    <t>3.3</t>
  </si>
  <si>
    <t xml:space="preserve">Подпрограмма 1. «Развитие дошкольного образования в Волосовском муниципальном районе» МП «Современное образование Волосовского муниципального района Ленинградской области» </t>
  </si>
  <si>
    <t xml:space="preserve">Подпрограмма 2. «Развитие начального, основного и среднего общего образования в Волосовском муниципальном районе» МП «Современное образование Волосовского муниципального района Ленинградской области» </t>
  </si>
  <si>
    <t xml:space="preserve">Подпрограмма 3. «Развитие системы дополнительного образования в Волосовском муниципальном  районе» МП «Современное образование Волосовского муниципального района Ленинградской области» </t>
  </si>
  <si>
    <t xml:space="preserve">Подпрограмм 4. «Развитие системы отдыха, оздоровления, занятости детей, подростков и молодежи» МП «Современное образование Волосовского муниципального района Ленинградской области» </t>
  </si>
  <si>
    <t xml:space="preserve">Подпрограмма 5 «Обеспечение условий реализации программы» МП «Современное образование Волосовского муниципального района Ленинградской области» </t>
  </si>
  <si>
    <t xml:space="preserve">Подпрограммы 6 «Реализация социальных гарантий для детей» МП «Современное образование Волосовского муниципального района Ленинградской области» </t>
  </si>
  <si>
    <t xml:space="preserve">Подпрограмма 1. "Развитие мер социальной поддержки отдельных категорий граждан в Волосовском муниципальном районе Ленинградской области" МП «Демографическое развитие Волосовского муниципального района Ленинградской области» </t>
  </si>
  <si>
    <t>Подпрограмма  2. "Модернизация и развитие социального обслуживания населения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</si>
  <si>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3. "Совершенствование социальной поддержки семьи и детей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</si>
  <si>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4. "Обеспечение реализации программы  «Демографическое развитие Волосовского муниципального района Ленинградской области »  МП «Демографическое развитие Волосовского муниципального района Ленинградской области»</t>
  </si>
  <si>
    <t>Подпрограмма 5."Социальная поддержка граждан пожилого возраста и инвалидов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</si>
  <si>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6."Формирование доступной среды жизнедеятельности для инвалидов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</si>
  <si>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7 "Развитие физической культуры и спорта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</si>
  <si>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 xml:space="preserve">Подпрограмма 8 «Стабилизация и повышение рождаемости, 
укрепление семьи,  поддержка материнства и детства в Волосовском муниципальном районе Ленинградской области»  МП «Демографическое развитие Волосовского муниципального района Ленинградской области»
</t>
  </si>
  <si>
    <t>Подпрограмма 9. "Развитие молодежной политики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</si>
  <si>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Уменьшение количества преступлений  к уровню 2012 года.</t>
  </si>
  <si>
    <t>Снижение количества преступлений, совершаемых лицами в состоянии наркологического и алкогольного опьянения к уровню 2012 года</t>
  </si>
  <si>
    <t>Раскрытие преступлений и правонарушений с использованием АПК АИС «Безопасный город» от общего количества к уровню предыдущего года.</t>
  </si>
  <si>
    <t>Сокращению количества лиц больных наркоманией состоящих на учете к уровню 2012 года.</t>
  </si>
  <si>
    <t>Увеличение раскрываемости преступлений к уровню 2012 года.</t>
  </si>
  <si>
    <t>Проведение тренировки по ликвидации террористического акта</t>
  </si>
  <si>
    <t>кол-во</t>
  </si>
  <si>
    <t>Доля оснащения образовательных учреждений МО Волосовский муниципальный район КЭВ и обеспечение ее работоспособности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</si>
  <si>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</si>
  <si>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</si>
  <si>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</si>
  <si>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</si>
  <si>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</si>
  <si>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</si>
  <si>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Установка противопожарных дверей на путях эвакуации в образовательных учреждениях МО Волосовский муниципальный район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</si>
  <si>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</si>
  <si>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</si>
  <si>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</si>
  <si>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Обеспеченность образовательных учреждений МО Волосовский муниципальный район необходимыми ПРУ</t>
  </si>
  <si>
    <t>приобретение и распространение световозвращающих приспособлений в среде дошкольников и учащихся младших классов – 1,0 тыс. приспособлений ежегодно;</t>
  </si>
  <si>
    <t>Кол-во</t>
  </si>
  <si>
    <t>организация и проведение занятий по ПДД с учащимися младших классов силами детских мобильных автогородков;</t>
  </si>
  <si>
    <t xml:space="preserve">% </t>
  </si>
  <si>
    <t xml:space="preserve"> Кол-во комплектов</t>
  </si>
  <si>
    <t xml:space="preserve">организация и проведение занятий по ПДД с учащимися средних и старших классов на базе стационарногоавтогородка: </t>
  </si>
  <si>
    <t>Подпрограмма 1 «Профилактика правонарушений в МО Волосовский муниципальный район Ленинград­ской области»</t>
  </si>
  <si>
    <t>Подпрограмма 1 «Профилактика правонарушений в МО Волосовский муниципальный район Ленинград­ской области» МП «Безопасность Волосовского муниципального района»</t>
  </si>
  <si>
    <t>Подпрограмма 3 «Повышение безо­пасности дорож­ного движения на территории Воло­совского муници­пального района»</t>
  </si>
  <si>
    <t>Подпрограмма 1. Устойчивое разви­тие сельских терри­торий муници­пального образования Воло­совский муници­пальный район Ленинградской области"</t>
  </si>
  <si>
    <t>Подпрограмма 2. «Материальная  поддержка  сельхоз­товаропро­изводителей агро­промышленного  комплекса  Воло­совского муници­пального образова­ния  Ленинград­ской области»</t>
  </si>
  <si>
    <t>Подпрограмма 5. «Охрана окружаю­щей среды в Воло­совском муници­пальном районе Ленинградской области»</t>
  </si>
  <si>
    <t>Подпрограмма 4. «Обеспечение реа­лизации про­граммы  «Демогра­фическое развитие Волосовского муни­ципального района Ленинград­ской области»</t>
  </si>
  <si>
    <t>Подпрограмма 2 «Безопасность обра­зовательных учреждений МО Волосовский муни­ципальный район»</t>
  </si>
  <si>
    <t>Подпрограмма 2 «Безопасность обра­зовательных учреждений МО Волосовский муни­ципальный район» МП «Безопасность Волосовского муниципального района»</t>
  </si>
  <si>
    <t>Подпрограмма 3 «Повышение безо­пасности дорож­ного движения на территории Воло­совского муници­пального района» МП «Безопасность Волосовского муниципального района»</t>
  </si>
  <si>
    <t>тиражирование комплекта учебно-методических материалов для преподавания ПДД учащимся младших классов – 0,3 тыс. комплектов ежегодно</t>
  </si>
  <si>
    <t>4.1</t>
  </si>
  <si>
    <t>4.2</t>
  </si>
  <si>
    <t>4.3</t>
  </si>
  <si>
    <t>4.4</t>
  </si>
  <si>
    <t>4.5</t>
  </si>
  <si>
    <t>единиц</t>
  </si>
  <si>
    <t>Производство картофеля в  сельхозпредприятиях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</si>
  <si>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</si>
  <si>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</si>
  <si>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</si>
  <si>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</si>
  <si>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</si>
  <si>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</si>
  <si>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</si>
  <si>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</si>
  <si>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</si>
  <si>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</si>
  <si>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</si>
  <si>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Число субъектов малого и среднего предпринимательства в расчете на 10 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</si>
  <si>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</si>
  <si>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балл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</si>
  <si>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</si>
  <si>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</si>
  <si>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</si>
  <si>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статей, посвященных деятельности субъектов малого и среднего предпринимательства и наиболее заметным событиям в их бизнесе, размещенных в общественно-политической газете "Сельская новь"</t>
  </si>
  <si>
    <t>Проведение мониторинга деятельности малого и среднего предпринимательства Волосовского муниципального района</t>
  </si>
  <si>
    <t>Количество участников конкурса среди специалистов субъектов малого предпринимательства Волосовского муниципального района по парикмахерскому искусству</t>
  </si>
  <si>
    <t>Количество участников конкурса среди специалистов субъектов малого предпринимательства Волосовского муниципального района по кулинарному искусству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</si>
  <si>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</si>
  <si>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</si>
  <si>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>Разработка генеральной схемы очистки территории</t>
  </si>
  <si>
    <t>комплект</t>
  </si>
  <si>
    <t>кол-во проектов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</si>
  <si>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</si>
  <si>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</si>
  <si>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</si>
  <si>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</si>
  <si>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</si>
  <si>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</si>
  <si>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</si>
  <si>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</si>
  <si>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Подпрограмма 1. "Устойчивое развитие сельских территорий муниципального образования Волосовский муниципальный район Ленинградской области" МП «Устойчивое развитие Волосовского муниципального района Ленинградской области»</t>
  </si>
  <si>
    <t>Подпрограмма 3 «Развитие малого, среднего предпринимательства и потребительского рынка Волосовского муниципального района Ленинградской области» МП  «Устойчивое развитие Волосовского муниципального района Ленинградской области»</t>
  </si>
  <si>
    <t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 МП «Устойчивое развитие Волосовского муниципального района Ленинградской области»</t>
  </si>
  <si>
    <r>
      <t xml:space="preserve">Доля </t>
    </r>
    <r>
      <rPr>
        <sz val="10"/>
        <rFont val="Times New Roman"/>
        <family val="1"/>
        <charset val="204"/>
      </rPr>
      <t>пожилых людей и инвалидов, охваченных социально – значимыми мероприятиями, от общего количества пожилых людей Волосовского муниципального района Ленинградской области (10,3 тыс. чел. по состоянию на 01.01.2013г.)</t>
    </r>
  </si>
  <si>
    <t>Сведения о фактически достигнутых значениях показателей (индикаторов) муниципальных программ                         МО Волосовский муниципальный район Ленинградской области</t>
  </si>
  <si>
    <t>сокращение количества ДТП с пострадавшими: 2014 год</t>
  </si>
  <si>
    <t>сокращение количества лиц, погибших в результате ДТП: 2014 год</t>
  </si>
  <si>
    <t>повышение квалификации преподавательского состава общеобразовательных школ и детских дошкольных учреждений по вопросам безопасности дорожного движения - 15 человек ежегодно;</t>
  </si>
  <si>
    <t>Количество плоскостных спортивных сооружений, по которым выполнены работы по строительству и реконструкции</t>
  </si>
  <si>
    <t>Разработка проектов нормативов образования отходов и лимитов на их размещение для адм.  поселений и бюджетных учреждений</t>
  </si>
  <si>
    <t>Количество утилиз-ых люминесцентных ламп</t>
  </si>
  <si>
    <t>Количество утилизированной компьютерной техники и оргтехники</t>
  </si>
  <si>
    <t>0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</si>
  <si>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</si>
  <si>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Муниципальная программа "Управление муниципальными финансами Волосовского муниципального района Ленинградской области"</t>
  </si>
  <si>
    <t>5.1</t>
  </si>
  <si>
    <t>5.2</t>
  </si>
  <si>
    <t>5.3</t>
  </si>
  <si>
    <t>Подпрограмма 1. "Организация и совершенствование бюджетного процесса"</t>
  </si>
  <si>
    <t>Подпрограмма 2. "Обеспечение публичности бюджета  Волосовского муниципального района"</t>
  </si>
  <si>
    <t>Комитет финансов АМО ВМР ЛО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</si>
  <si>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</si>
  <si>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Количество поправок, вносимых в решение о бюджете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</si>
  <si>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</si>
  <si>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Отсутствие муниципального долга Волосовского муниципального района в части привлечения средств кредитных  организаций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</si>
  <si>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</si>
  <si>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</si>
  <si>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Для расходов бюджета, распределенных по муниципальным программам</t>
  </si>
  <si>
    <t>Исполнение расходных обязательств бюджета Волосовского  района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</si>
  <si>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</si>
  <si>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</si>
  <si>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</si>
  <si>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Объем просроченной кредиторской задолженности</t>
  </si>
  <si>
    <t>Шт.</t>
  </si>
  <si>
    <t>5 и менее</t>
  </si>
  <si>
    <t xml:space="preserve"> Не менее 95% и не более 105%</t>
  </si>
  <si>
    <t>95-97</t>
  </si>
  <si>
    <t>Не менее 80%</t>
  </si>
  <si>
    <t>Не более      8%</t>
  </si>
  <si>
    <t xml:space="preserve">Не менее 25% - 1 квартал; Не менее 45 % - полугодие; Не менее 75% - 9 месяцев; Не менее 95 % по итогам года 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</si>
  <si>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</si>
  <si>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</si>
  <si>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</si>
  <si>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Количество сеансов взаимодействия посетителей со страничкой  комитета финансов </t>
  </si>
  <si>
    <t>Визиты за месяц</t>
  </si>
  <si>
    <t>Подпрограмма №3. "Повышение  финансовой устойчивости местных бюджетов"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</si>
  <si>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</si>
  <si>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Доля кредиторской задолженности в расходах консолидированного бюджета поселений</t>
  </si>
  <si>
    <t>Наличие Планов мероприятий по росту доходов  и оптимизации расходов муниципальных образований поселений</t>
  </si>
  <si>
    <t>Доля  муниципальных образований, соблюдающих показатели, установленные Планами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</si>
  <si>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</si>
  <si>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Не менее 106,0%</t>
  </si>
  <si>
    <t>Соблюдение  требований бюджетного законодательства, повышение качества  управления муниципальными финансами</t>
  </si>
  <si>
    <t>Не менее 50 % поселений, получивших  максимальное значение комплексной оценки</t>
  </si>
  <si>
    <t>План по всем МП</t>
  </si>
  <si>
    <t>Исполнение по всем МП</t>
  </si>
  <si>
    <t>Подпрограмма 4. "Развитие автомобильных дорог Волосовского муниципального района Ленинградской области" МП  «Устойчивое развитие Волосовского муниципального района Ленинградской области»</t>
  </si>
  <si>
    <t>Подпрограмма 5. «Охрана окружающей среды в Волосовском муниципальном районе Ленинградской области» МП  «Устойчивое развитие Волосовского муниципального района Ленинградской области»</t>
  </si>
  <si>
    <t>УТВЕРЖДАЮ</t>
  </si>
  <si>
    <t>глава администрации</t>
  </si>
  <si>
    <t>МО Волосовский муниципальный район</t>
  </si>
  <si>
    <t>Ленинградской области</t>
  </si>
  <si>
    <t>_________________ В.В. Рыжков</t>
  </si>
  <si>
    <t>Приложения:</t>
  </si>
  <si>
    <t>6,0 (618)</t>
  </si>
  <si>
    <t>10,9 (1125)</t>
  </si>
  <si>
    <t>593 преступ</t>
  </si>
  <si>
    <t>165 преступ</t>
  </si>
  <si>
    <t>103 чел</t>
  </si>
  <si>
    <t>нет</t>
  </si>
  <si>
    <t>Предварительная оценка за полугодие 1 поселение получило 3 степень качества</t>
  </si>
  <si>
    <t>3.4</t>
  </si>
  <si>
    <t>Подпрограмма 4.  «Обеспечение защиты населения и территории МО Волосовский муниципальный район»</t>
  </si>
  <si>
    <t>рассчитывается по итогам года</t>
  </si>
  <si>
    <t>В МОУ "Сельцовская СОШ" проводится реконструкция, ограждение будет установлено в 2017г</t>
  </si>
  <si>
    <t xml:space="preserve"> привлечение информационных и рекламных агентств к проведению профилактических акций </t>
  </si>
  <si>
    <t>4.6</t>
  </si>
  <si>
    <t>Подпрограмма №6 «Совершенствование социально-экономического развития МО Волосовский муниципальный район Ленинградской области»</t>
  </si>
  <si>
    <t>Количество участников (поселений) привлеченных к реализации мероприятий по борьбе с борщевиком Сосновского</t>
  </si>
  <si>
    <t>-</t>
  </si>
  <si>
    <t>Количество участников конкурса среди специалистов субъектов малого предпринимательства Волосовского муниципального района "Лучший в малом бизнесе"</t>
  </si>
  <si>
    <t>Количество субъектов малого предпринимательства Волосовского муниципального района Ленинградской области, действующих менее одного года, которым оказана поддержка на организацию предпринимательской деятельности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</si>
  <si>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</si>
  <si>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>Подпрограмма 6. "Совершенствование социально-экономического развития МО Волосовский муниципальный район Ленинградской области" МП  «Устойчивое развитие Волосовского муниципального района Ленинградской области»</t>
  </si>
  <si>
    <t>Наличие утвержденной Стратегии социально-экономического развития МО Волосовский муниципальный район Ленинградской области и Плана мероприятий по реализации Стратегии</t>
  </si>
  <si>
    <t>да/нет</t>
  </si>
  <si>
    <t>Количество сборов данных, характеризующих социально-экономическое развитие МО Волосовский муниципальный район Ленинградской области, ежегодно</t>
  </si>
  <si>
    <t>раз в год</t>
  </si>
  <si>
    <t xml:space="preserve">Число отчетов по форме 1-ЛЕНОБЛ, введенных в ИАС "Мониторинг СЭР МО", всего </t>
  </si>
  <si>
    <t xml:space="preserve">ед.  </t>
  </si>
  <si>
    <t>Представление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</si>
  <si>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</si>
  <si>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</si>
  <si>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</si>
  <si>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консультаций, оказанных информационно-консультационным центром для потребителей при администрации МО Волосовский муниципальный район Ленинградской области</t>
  </si>
  <si>
    <t xml:space="preserve">Количество оформленных претензий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</si>
  <si>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 xml:space="preserve">Количество подготовленных исковых заявлений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</si>
  <si>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>1/1000</t>
  </si>
  <si>
    <t>5.4</t>
  </si>
  <si>
    <t>Подпрограмма №4. "Обеспечение деятельности комитета финансов администрации Волосовского муниципального района"</t>
  </si>
  <si>
    <t>показатель указывается в 4 квартале года</t>
  </si>
  <si>
    <t>проводится по итогам года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</si>
  <si>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</si>
  <si>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</si>
  <si>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</si>
  <si>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</si>
  <si>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</si>
  <si>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</si>
  <si>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</si>
  <si>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</si>
  <si>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Доля сотрудников, обеспеченных канцелярскими принадлежностями, по отношению к общему числу сотрудников (100%);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</si>
  <si>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</si>
  <si>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</si>
  <si>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>Подпрограмма 5  «Обеспечение  деятельности комитета финансов администрации Волосовского муниципального района»</t>
  </si>
  <si>
    <t xml:space="preserve">Муниципальная программа "Муниципальное управление муниципального образования Волосовский муниципальный район Ленинградской области" </t>
  </si>
  <si>
    <t>6.1</t>
  </si>
  <si>
    <t>6.2</t>
  </si>
  <si>
    <t>Подпрограмма №1 "Развитие кадровгого потенциала муниципальной службы муниципального образования Волосовский муниципальный район Ленинградской области"</t>
  </si>
  <si>
    <t>Сектор кадров и спецработы администрации            МО ВМР ЛО</t>
  </si>
  <si>
    <t>Подпрограмма №2. «Развитие информационно - аналитического сопровождения муниципального образования Волосовский муниципальный район Ленинградской области».</t>
  </si>
  <si>
    <t>Сектор информатизации администрации            МО ВМР ЛО</t>
  </si>
  <si>
    <t>Подпрограмма №3. «Управление имуществом и земельными ресурсами  муниципального образования Волосовский муниципальный район Ленинградской области».</t>
  </si>
  <si>
    <t>Комитет по управлению муницпальным имуществом администрации            МО ВМР ЛО</t>
  </si>
  <si>
    <t>6.3</t>
  </si>
  <si>
    <t>6.4</t>
  </si>
  <si>
    <t>6.5</t>
  </si>
  <si>
    <t>Подпрограмма №4. «Обеспечение деятельности администрации  муниципального образования Волосовский муниципальный район Ленинградской области».</t>
  </si>
  <si>
    <t>Сектор учёта и отчётности администрации            МО ВМР ЛО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</si>
  <si>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</si>
  <si>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</si>
  <si>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Доля муниципальных служащих с высшим  образованием</t>
  </si>
  <si>
    <t xml:space="preserve">Количество муниципальных служащих, прошедших обучение на семинарах (объемом менее 72 часов),   прошедших повышение квалификации (объемом более 72 часов),  с получением свидетельства государственного образца </t>
  </si>
  <si>
    <t>Ведение реестра муниципальных служащих</t>
  </si>
  <si>
    <t>Ознакомление муниципальных служащих с нормативно – правовыми документами, регламентирующими ограничения и запреты муниципальной службы</t>
  </si>
  <si>
    <t>Доля муниципальных служащих, включённых в график проведения аттестации по отношению к общему числу муниципальных служащих, подлежащих аттестации в отчётном году</t>
  </si>
  <si>
    <t>Доля муниципальных служащих, прошедших повышение квалификации от общего числа муниципальных служащих , подлежащих обучению</t>
  </si>
  <si>
    <t>Доля проведённых заседаний комиссии по урегулированию конфликта интересов к количеству оснований  для проведения данных заседаний</t>
  </si>
  <si>
    <t xml:space="preserve">Размещение сведений о доходах, расходах, имуществе и обязательствах имущественного характера муниципальных служащих, включённых в Перечень лиц, сведения которых подлежат опубликованию, на официальном сайте муниципального образования </t>
  </si>
  <si>
    <t>Подготовка и размещение информации о деятельности органов местного самоуправления в местных печатных и электронных СМИ</t>
  </si>
  <si>
    <t>Обеспечение сотрудников администрации доступом к справочно-правовой системе</t>
  </si>
  <si>
    <t>Общее количество обращений (запросов) к официальному сайту района в сети интернет за год. (Показатель рассчитывается по данным системы учета Яндекс Метрика https://metrika.yandex.ru/)</t>
  </si>
  <si>
    <t>Объем печатной площади опубликованных в средствах массовой информации официальных нормативных правовых актов и информационных сообщений ОМСУ МО Волосовский муниципальный район Ленинградской области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</si>
  <si>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</si>
  <si>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Доходы от сдачи в аренду имущества, составляющего казну муниципальных районов (за исключением земельных участков)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</si>
  <si>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</si>
  <si>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</si>
  <si>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</si>
  <si>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</si>
  <si>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</si>
  <si>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Учет муниципального имущества и земельных участков в реестре, согласно Положения о ведении реестра муниципального имущества МО Волосовский муниципальный район</t>
  </si>
  <si>
    <t>Процент выполнения плана по своевременной корректировке реестра</t>
  </si>
  <si>
    <t>Кол-во проверок (инвентаризаций) по использованию имущества и земельных участков находящихся в собственности МО Волосовский муниципальный район</t>
  </si>
  <si>
    <t xml:space="preserve">Кол-во семинаров, совещаний, курсов повышения квалификации, подготовки и переподготовки кадров, в которых приняли участие (прошли подготовку) специалисты КУМИ.             </t>
  </si>
  <si>
    <t>Кол-во кадастровых работ и постановка на кадастровый учёт вновь образуемых земельных участков.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</si>
  <si>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</si>
  <si>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</t>
  </si>
  <si>
    <t>Доля работников органов местного самоуправления муниципального образования Волосовский муниципальный район Ленинградской области, обеспеченных рабочим пространством в соответствии с нормами трудового законодательства по отношению к общему числу работников</t>
  </si>
  <si>
    <t>Доля автоматизированных рабочих мест, обеспеченных доступом к сети «Интернет», в том числе к служебной электронной почте от числа подлежащих обеспечению</t>
  </si>
  <si>
    <t>Доля сотрудников, постоянно обеспеченных мобильной телефонной связью, от числа подлежащих обеспечению</t>
  </si>
  <si>
    <t>Доля сотрудников, обеспеченных канцелярскими принадлежностями, по отношению к общему числу сотрудников</t>
  </si>
  <si>
    <t>Удовлетворённость населения  деятельностью органов местного самоуправления  муниципального образования Волосовский муниципальный район Ленинградской области</t>
  </si>
  <si>
    <t>Исполнение расходных обязательств бюджета муниципального образования Волосовское городское поселение</t>
  </si>
  <si>
    <t>Уровень исполнения плановых назначений налоговых и неналоговых доходов бюджета МО Волосовское городское поселение</t>
  </si>
  <si>
    <t>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</t>
  </si>
  <si>
    <t xml:space="preserve">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 </t>
  </si>
  <si>
    <t>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</t>
  </si>
  <si>
    <t xml:space="preserve">Муниципальной программы «Муниципальное управление муниципального образования Волосовский муниципальный район Ленинградской области» </t>
  </si>
  <si>
    <t>Подпрограмма №1 «Развитие кадрового потенциала муниципальной службы муниципального образования Волосовский муниципальный район Ленинградской области»</t>
  </si>
  <si>
    <t>Подпрограмма № 2 "Развитие информационно-аналитического сопровождения муниципального образования Волосовский муниципальный район Ленинградской области"</t>
  </si>
  <si>
    <t>тыс. ед.</t>
  </si>
  <si>
    <t>тыс. кв. см</t>
  </si>
  <si>
    <t>Кол-во раз в год</t>
  </si>
  <si>
    <t>в % к годовому назначению</t>
  </si>
  <si>
    <t xml:space="preserve">тыс. руб. </t>
  </si>
  <si>
    <t>В % к общему числу компьютеров</t>
  </si>
  <si>
    <t xml:space="preserve">в % к общему перечню, установленному №131-ФЗ </t>
  </si>
  <si>
    <t xml:space="preserve">Подпрограмма №5 «Обеспечение  деятельности комитета по городскому хозяйству администрации муниципального образования Волосовский муниципальный район Ленинградской области» </t>
  </si>
  <si>
    <t>Подпрограмма №3 «Управление имуществом и земельными ресурсами МО Волосовский муниципальный район Ленинградской области»</t>
  </si>
  <si>
    <t>Подпрограмма №4 «Обеспечение деятельности администрации МО Волосовский муниципальный район Ленинградской области»</t>
  </si>
  <si>
    <t>1) Сведения о фактически достигнутых значениях показателей (индикаторов) муниципальных программ МО Волосовский муниципальный район Ленинградской области в 1 экз. на 20 л.</t>
  </si>
  <si>
    <t>Отчетный период: январь - июнь 2016 года</t>
  </si>
  <si>
    <t>1) Информация о ходе реализации муниципальных программ МО Волосовский муниципальный район Ленинградской области в январе - июне 2016 года в 1 экз. на 3 л.</t>
  </si>
  <si>
    <t>К 01.09.2016 планируется приобретение для младших школьников</t>
  </si>
  <si>
    <t>В двух образовательных учреждениях планируется приобретение мобильных автогородков для проведения занятий по ПДД среди младших школьников</t>
  </si>
  <si>
    <t>В трех образовательных учреждениях планируется приобретение мобильных автогородков для проведения занятий по ПДД среди младших школьников</t>
  </si>
  <si>
    <t>в 1 полугодии не проводится</t>
  </si>
  <si>
    <t>31% по итогам за 2015 год</t>
  </si>
  <si>
    <r>
      <t>С</t>
    </r>
    <r>
      <rPr>
        <vertAlign val="subscript"/>
        <sz val="11"/>
        <color theme="1"/>
        <rFont val="Times New Roman"/>
        <family val="1"/>
        <charset val="204"/>
      </rPr>
      <t>зуз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</si>
  <si>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зуз1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</si>
</sst>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181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16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" fontId="3" fillId="0" borderId="0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14" fontId="3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/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13" fillId="0" borderId="0" xfId="1" applyNumberFormat="1" applyFont="1" applyFill="1" applyBorder="1" applyAlignment="1">
      <alignment horizontal="center" vertical="center"/>
    </xf>
    <xf numFmtId="0" fontId="17" fillId="0" borderId="0" xfId="1" applyFo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6" fontId="4" fillId="0" borderId="0" xfId="0" applyNumberFormat="1" applyFont="1"/>
    <xf numFmtId="166" fontId="13" fillId="0" borderId="0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0" fontId="4" fillId="0" borderId="0" xfId="0" applyNumberFormat="1" applyFont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topLeftCell="A3" workbookViewId="0">
      <selection activeCell="A7" sqref="A7:O7"/>
    </sheetView>
  </sheetViews>
  <sheetFormatPr defaultRowHeight="15" x14ac:dyDescent="0.25"/>
  <cols>
    <col min="1" max="1" width="3" style="2" customWidth="1"/>
    <col min="2" max="2" width="22" style="2" customWidth="1"/>
    <col min="3" max="3" width="15.140625" style="2" customWidth="1"/>
    <col min="4" max="4" width="9.140625" style="2" bestFit="1" customWidth="1"/>
    <col min="5" max="5" width="9.140625" style="2" customWidth="1"/>
    <col min="6" max="6" width="9" style="2" customWidth="1"/>
    <col min="7" max="7" width="7.28515625" style="2" customWidth="1"/>
    <col min="8" max="8" width="7.85546875" style="2" customWidth="1"/>
    <col min="9" max="9" width="9.140625" style="2" customWidth="1"/>
    <col min="10" max="10" width="9.28515625" style="2" bestFit="1" customWidth="1"/>
    <col min="11" max="11" width="7.7109375" style="2" customWidth="1"/>
    <col min="12" max="12" width="8.5703125" style="2" customWidth="1"/>
    <col min="13" max="13" width="9.140625" style="2" bestFit="1" customWidth="1"/>
    <col min="14" max="14" width="8.85546875" style="2" customWidth="1"/>
    <col min="15" max="15" width="7.42578125" style="2" customWidth="1"/>
    <col min="16" max="16" width="9.140625" style="2"/>
    <col min="17" max="17" width="10.140625" style="2" bestFit="1" customWidth="1"/>
    <col min="18" max="18" width="9.140625" style="2"/>
    <col min="19" max="19" width="10.140625" style="2" bestFit="1" customWidth="1"/>
    <col min="20" max="16384" width="9.140625" style="2"/>
  </cols>
  <sheetData>
    <row r="1" spans="1:19" ht="15.75" x14ac:dyDescent="0.25">
      <c r="A1" s="146" t="s">
        <v>317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9" ht="15.75" x14ac:dyDescent="0.25">
      <c r="A2" s="146" t="s">
        <v>318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9" ht="15.75" x14ac:dyDescent="0.25">
      <c r="A3" s="146" t="s">
        <v>319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9" ht="15.75" x14ac:dyDescent="0.25">
      <c r="A4" s="146" t="s">
        <v>320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9" ht="15.75" x14ac:dyDescent="0.25">
      <c r="A5" s="146" t="s">
        <v>321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9" ht="15.75" x14ac:dyDescent="0.25">
      <c r="A6" s="145">
        <v>42580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9" ht="15.75" x14ac:dyDescent="0.25">
      <c r="A7" s="160" t="s">
        <v>39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9" ht="15.75" x14ac:dyDescent="0.25">
      <c r="A8" s="161" t="s">
        <v>439</v>
      </c>
      <c r="B8" s="161"/>
      <c r="C8" s="161"/>
      <c r="D8" s="161"/>
      <c r="E8" s="161"/>
      <c r="F8" s="161"/>
    </row>
    <row r="9" spans="1:19" ht="74.25" customHeight="1" x14ac:dyDescent="0.25">
      <c r="A9" s="164" t="s">
        <v>0</v>
      </c>
      <c r="B9" s="164" t="s">
        <v>1</v>
      </c>
      <c r="C9" s="164" t="s">
        <v>2</v>
      </c>
      <c r="D9" s="164" t="s">
        <v>3</v>
      </c>
      <c r="E9" s="164"/>
      <c r="F9" s="164"/>
      <c r="G9" s="165"/>
      <c r="H9" s="166" t="s">
        <v>4</v>
      </c>
      <c r="I9" s="164"/>
      <c r="J9" s="164"/>
      <c r="K9" s="167"/>
      <c r="L9" s="168" t="s">
        <v>5</v>
      </c>
      <c r="M9" s="164"/>
      <c r="N9" s="164"/>
      <c r="O9" s="167"/>
    </row>
    <row r="10" spans="1:19" ht="38.25" x14ac:dyDescent="0.25">
      <c r="A10" s="164"/>
      <c r="B10" s="164"/>
      <c r="C10" s="164"/>
      <c r="D10" s="3" t="s">
        <v>46</v>
      </c>
      <c r="E10" s="3" t="s">
        <v>48</v>
      </c>
      <c r="F10" s="3" t="s">
        <v>6</v>
      </c>
      <c r="G10" s="65" t="s">
        <v>49</v>
      </c>
      <c r="H10" s="69" t="s">
        <v>47</v>
      </c>
      <c r="I10" s="3" t="s">
        <v>48</v>
      </c>
      <c r="J10" s="3" t="s">
        <v>6</v>
      </c>
      <c r="K10" s="70" t="s">
        <v>7</v>
      </c>
      <c r="L10" s="67" t="s">
        <v>46</v>
      </c>
      <c r="M10" s="3" t="s">
        <v>48</v>
      </c>
      <c r="N10" s="3" t="s">
        <v>6</v>
      </c>
      <c r="O10" s="70" t="s">
        <v>7</v>
      </c>
    </row>
    <row r="11" spans="1:19" x14ac:dyDescent="0.25">
      <c r="A11" s="64">
        <v>1</v>
      </c>
      <c r="B11" s="64">
        <v>2</v>
      </c>
      <c r="C11" s="64">
        <v>3</v>
      </c>
      <c r="D11" s="64">
        <v>6</v>
      </c>
      <c r="E11" s="64">
        <v>7</v>
      </c>
      <c r="F11" s="64">
        <v>8</v>
      </c>
      <c r="G11" s="66">
        <v>9</v>
      </c>
      <c r="H11" s="71">
        <v>10</v>
      </c>
      <c r="I11" s="64">
        <v>11</v>
      </c>
      <c r="J11" s="64">
        <v>12</v>
      </c>
      <c r="K11" s="72">
        <v>13</v>
      </c>
      <c r="L11" s="68">
        <v>14</v>
      </c>
      <c r="M11" s="64">
        <v>15</v>
      </c>
      <c r="N11" s="64">
        <v>16</v>
      </c>
      <c r="O11" s="72">
        <v>17</v>
      </c>
    </row>
    <row r="12" spans="1:19" x14ac:dyDescent="0.25">
      <c r="A12" s="64">
        <v>1</v>
      </c>
      <c r="B12" s="162" t="s">
        <v>50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</row>
    <row r="13" spans="1:19" ht="76.5" x14ac:dyDescent="0.25">
      <c r="A13" s="115" t="s">
        <v>40</v>
      </c>
      <c r="B13" s="115" t="s">
        <v>51</v>
      </c>
      <c r="C13" s="115" t="s">
        <v>52</v>
      </c>
      <c r="D13" s="87">
        <v>0</v>
      </c>
      <c r="E13" s="87">
        <v>179725.4</v>
      </c>
      <c r="F13" s="87">
        <v>103310.2</v>
      </c>
      <c r="G13" s="88">
        <v>0</v>
      </c>
      <c r="H13" s="89">
        <v>0</v>
      </c>
      <c r="I13" s="87">
        <v>97978.5</v>
      </c>
      <c r="J13" s="87">
        <v>50420.800000000003</v>
      </c>
      <c r="K13" s="90">
        <v>0</v>
      </c>
      <c r="L13" s="89">
        <v>0</v>
      </c>
      <c r="M13" s="87">
        <v>97978.5</v>
      </c>
      <c r="N13" s="87">
        <v>50420.800000000003</v>
      </c>
      <c r="O13" s="90">
        <v>0</v>
      </c>
      <c r="P13" s="74"/>
      <c r="Q13" s="74"/>
      <c r="R13" s="74"/>
      <c r="S13" s="74"/>
    </row>
    <row r="14" spans="1:19" ht="89.25" x14ac:dyDescent="0.25">
      <c r="A14" s="91" t="s">
        <v>41</v>
      </c>
      <c r="B14" s="91" t="s">
        <v>9</v>
      </c>
      <c r="C14" s="91" t="s">
        <v>8</v>
      </c>
      <c r="D14" s="92">
        <v>0</v>
      </c>
      <c r="E14" s="92">
        <v>390960.9</v>
      </c>
      <c r="F14" s="92">
        <v>92351.8</v>
      </c>
      <c r="G14" s="93">
        <v>0</v>
      </c>
      <c r="H14" s="94">
        <v>0</v>
      </c>
      <c r="I14" s="92">
        <v>236371</v>
      </c>
      <c r="J14" s="92">
        <v>45125.4</v>
      </c>
      <c r="K14" s="95">
        <v>0</v>
      </c>
      <c r="L14" s="94">
        <v>0</v>
      </c>
      <c r="M14" s="92">
        <v>236371</v>
      </c>
      <c r="N14" s="92">
        <v>45125.4</v>
      </c>
      <c r="O14" s="95">
        <v>0</v>
      </c>
      <c r="P14" s="75"/>
      <c r="Q14" s="75"/>
      <c r="R14" s="75"/>
      <c r="S14" s="75"/>
    </row>
    <row r="15" spans="1:19" ht="89.25" x14ac:dyDescent="0.25">
      <c r="A15" s="115" t="s">
        <v>42</v>
      </c>
      <c r="B15" s="115" t="s">
        <v>10</v>
      </c>
      <c r="C15" s="115" t="s">
        <v>11</v>
      </c>
      <c r="D15" s="87">
        <v>0</v>
      </c>
      <c r="E15" s="87">
        <v>50470.400000000001</v>
      </c>
      <c r="F15" s="87">
        <v>55625.9</v>
      </c>
      <c r="G15" s="88">
        <v>0</v>
      </c>
      <c r="H15" s="89">
        <v>0</v>
      </c>
      <c r="I15" s="87">
        <v>50290</v>
      </c>
      <c r="J15" s="87">
        <v>29380.45</v>
      </c>
      <c r="K15" s="90">
        <v>0</v>
      </c>
      <c r="L15" s="89">
        <v>0</v>
      </c>
      <c r="M15" s="87">
        <v>50290</v>
      </c>
      <c r="N15" s="87">
        <v>29380.45</v>
      </c>
      <c r="O15" s="90">
        <v>0</v>
      </c>
      <c r="P15" s="76"/>
      <c r="Q15" s="76"/>
      <c r="R15" s="76"/>
      <c r="S15" s="76"/>
    </row>
    <row r="16" spans="1:19" ht="76.5" x14ac:dyDescent="0.25">
      <c r="A16" s="115" t="s">
        <v>43</v>
      </c>
      <c r="B16" s="115" t="s">
        <v>12</v>
      </c>
      <c r="C16" s="115" t="s">
        <v>8</v>
      </c>
      <c r="D16" s="87">
        <v>0</v>
      </c>
      <c r="E16" s="87">
        <v>3075.6</v>
      </c>
      <c r="F16" s="87">
        <v>6533.2</v>
      </c>
      <c r="G16" s="88">
        <v>0</v>
      </c>
      <c r="H16" s="89">
        <v>0</v>
      </c>
      <c r="I16" s="87">
        <v>666.7</v>
      </c>
      <c r="J16" s="87">
        <v>2685.6</v>
      </c>
      <c r="K16" s="90">
        <v>0</v>
      </c>
      <c r="L16" s="89">
        <v>0</v>
      </c>
      <c r="M16" s="87">
        <v>666.7</v>
      </c>
      <c r="N16" s="87">
        <v>2685.6</v>
      </c>
      <c r="O16" s="90">
        <v>0</v>
      </c>
      <c r="P16" s="76"/>
      <c r="Q16" s="76"/>
      <c r="R16" s="76"/>
      <c r="S16" s="76"/>
    </row>
    <row r="17" spans="1:20" ht="76.5" x14ac:dyDescent="0.25">
      <c r="A17" s="115" t="s">
        <v>44</v>
      </c>
      <c r="B17" s="115" t="s">
        <v>13</v>
      </c>
      <c r="C17" s="115" t="s">
        <v>8</v>
      </c>
      <c r="D17" s="87">
        <v>0</v>
      </c>
      <c r="E17" s="87">
        <v>120</v>
      </c>
      <c r="F17" s="87">
        <v>23502.9</v>
      </c>
      <c r="G17" s="88">
        <v>0</v>
      </c>
      <c r="H17" s="89">
        <v>0</v>
      </c>
      <c r="I17" s="87">
        <v>120</v>
      </c>
      <c r="J17" s="87">
        <v>10530.7</v>
      </c>
      <c r="K17" s="90">
        <v>0</v>
      </c>
      <c r="L17" s="89">
        <v>0</v>
      </c>
      <c r="M17" s="87">
        <v>120</v>
      </c>
      <c r="N17" s="87">
        <v>10530.7</v>
      </c>
      <c r="O17" s="90">
        <v>0</v>
      </c>
      <c r="P17" s="76"/>
      <c r="Q17" s="76"/>
      <c r="R17" s="76"/>
      <c r="S17" s="76"/>
    </row>
    <row r="18" spans="1:20" ht="76.5" x14ac:dyDescent="0.25">
      <c r="A18" s="102" t="s">
        <v>45</v>
      </c>
      <c r="B18" s="102" t="s">
        <v>14</v>
      </c>
      <c r="C18" s="102" t="s">
        <v>8</v>
      </c>
      <c r="D18" s="87">
        <v>6073.9</v>
      </c>
      <c r="E18" s="87">
        <v>103134.9</v>
      </c>
      <c r="F18" s="87">
        <v>0</v>
      </c>
      <c r="G18" s="88">
        <v>0</v>
      </c>
      <c r="H18" s="89">
        <v>149</v>
      </c>
      <c r="I18" s="87">
        <v>34567.449999999997</v>
      </c>
      <c r="J18" s="87">
        <v>0</v>
      </c>
      <c r="K18" s="90">
        <v>0</v>
      </c>
      <c r="L18" s="89">
        <v>149</v>
      </c>
      <c r="M18" s="87">
        <v>34567.449999999997</v>
      </c>
      <c r="N18" s="87">
        <v>0</v>
      </c>
      <c r="O18" s="90">
        <v>0</v>
      </c>
      <c r="P18" s="76"/>
      <c r="Q18" s="76"/>
      <c r="R18" s="76"/>
      <c r="S18" s="76"/>
    </row>
    <row r="19" spans="1:20" ht="25.5" customHeight="1" x14ac:dyDescent="0.25">
      <c r="A19" s="150" t="s">
        <v>15</v>
      </c>
      <c r="B19" s="150"/>
      <c r="C19" s="150"/>
      <c r="D19" s="87">
        <f>D13+D14+D15+D16+D17+D18</f>
        <v>6073.9</v>
      </c>
      <c r="E19" s="87">
        <f t="shared" ref="E19:O19" si="0">E13+E14+E15+E16+E17+E18</f>
        <v>727487.20000000007</v>
      </c>
      <c r="F19" s="87">
        <f t="shared" si="0"/>
        <v>281324</v>
      </c>
      <c r="G19" s="88">
        <f t="shared" si="0"/>
        <v>0</v>
      </c>
      <c r="H19" s="89">
        <f t="shared" si="0"/>
        <v>149</v>
      </c>
      <c r="I19" s="87">
        <f>I13+I14+I15+I16+I17+I18</f>
        <v>419993.65</v>
      </c>
      <c r="J19" s="87">
        <f t="shared" si="0"/>
        <v>138142.95000000001</v>
      </c>
      <c r="K19" s="90">
        <f t="shared" si="0"/>
        <v>0</v>
      </c>
      <c r="L19" s="96">
        <f t="shared" si="0"/>
        <v>149</v>
      </c>
      <c r="M19" s="87">
        <f t="shared" si="0"/>
        <v>419993.65</v>
      </c>
      <c r="N19" s="87">
        <f t="shared" si="0"/>
        <v>138142.95000000001</v>
      </c>
      <c r="O19" s="90">
        <f t="shared" si="0"/>
        <v>0</v>
      </c>
      <c r="P19" s="2" t="s">
        <v>53</v>
      </c>
      <c r="Q19" s="4">
        <f>(SUM(H13:K13)/SUM(D13:G13)+SUM(H14:K14)/SUM(D14:G14)+SUM(H15:K15)/SUM(D15:G15)+SUM(H16:K16)/SUM(D16:G16)+SUM(H17:K17)/SUM(D17:G17)+SUM(H18:K18)/SUM(D18:G18))/6</f>
        <v>0.49588371242292845</v>
      </c>
      <c r="R19" s="2" t="s">
        <v>54</v>
      </c>
      <c r="S19" s="4">
        <f>(SUM(L13:O13)/SUM(D13:G13)+SUM(L14:O14)/SUM(D14:G14)+SUM(L15:O15)/SUM(D15:G15)+SUM(L16:O16)/SUM(D16:G16)+SUM(L17:O17)/SUM(D17:G17)+SUM(L18:O18)/SUM(D18:G18))/6</f>
        <v>0.49588371242292845</v>
      </c>
      <c r="T19" s="4"/>
    </row>
    <row r="20" spans="1:20" x14ac:dyDescent="0.25">
      <c r="A20" s="73">
        <v>2</v>
      </c>
      <c r="B20" s="162" t="s">
        <v>109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</row>
    <row r="21" spans="1:20" ht="102" x14ac:dyDescent="0.25">
      <c r="A21" s="56" t="s">
        <v>110</v>
      </c>
      <c r="B21" s="115" t="s">
        <v>16</v>
      </c>
      <c r="C21" s="115" t="s">
        <v>17</v>
      </c>
      <c r="D21" s="87">
        <v>3035.3</v>
      </c>
      <c r="E21" s="87">
        <v>8905.5</v>
      </c>
      <c r="F21" s="87">
        <v>10938</v>
      </c>
      <c r="G21" s="88">
        <v>0</v>
      </c>
      <c r="H21" s="89">
        <v>741.2</v>
      </c>
      <c r="I21" s="87">
        <v>7099.1</v>
      </c>
      <c r="J21" s="87">
        <v>5394.7</v>
      </c>
      <c r="K21" s="90">
        <v>0</v>
      </c>
      <c r="L21" s="89">
        <v>741.2</v>
      </c>
      <c r="M21" s="87">
        <v>7099.1</v>
      </c>
      <c r="N21" s="87">
        <v>5394.7</v>
      </c>
      <c r="O21" s="90">
        <v>0</v>
      </c>
      <c r="Q21" s="76"/>
      <c r="R21" s="76"/>
      <c r="S21" s="76"/>
      <c r="T21" s="76"/>
    </row>
    <row r="22" spans="1:20" ht="102" x14ac:dyDescent="0.25">
      <c r="A22" s="56" t="s">
        <v>111</v>
      </c>
      <c r="B22" s="115" t="s">
        <v>18</v>
      </c>
      <c r="C22" s="115" t="s">
        <v>17</v>
      </c>
      <c r="D22" s="87">
        <v>0</v>
      </c>
      <c r="E22" s="87">
        <v>29657.9</v>
      </c>
      <c r="F22" s="87">
        <v>300</v>
      </c>
      <c r="G22" s="88">
        <v>0</v>
      </c>
      <c r="H22" s="89">
        <v>0</v>
      </c>
      <c r="I22" s="87">
        <v>12574.5</v>
      </c>
      <c r="J22" s="87">
        <v>180</v>
      </c>
      <c r="K22" s="90">
        <v>0</v>
      </c>
      <c r="L22" s="89">
        <v>0</v>
      </c>
      <c r="M22" s="87">
        <v>12574.5</v>
      </c>
      <c r="N22" s="87">
        <v>180</v>
      </c>
      <c r="O22" s="90">
        <v>0</v>
      </c>
      <c r="Q22" s="76"/>
      <c r="R22" s="76"/>
      <c r="S22" s="76"/>
      <c r="T22" s="76"/>
    </row>
    <row r="23" spans="1:20" ht="102" x14ac:dyDescent="0.25">
      <c r="A23" s="56" t="s">
        <v>112</v>
      </c>
      <c r="B23" s="115" t="s">
        <v>19</v>
      </c>
      <c r="C23" s="115" t="s">
        <v>17</v>
      </c>
      <c r="D23" s="87">
        <v>0</v>
      </c>
      <c r="E23" s="87">
        <v>444.5</v>
      </c>
      <c r="F23" s="87">
        <v>510</v>
      </c>
      <c r="G23" s="88">
        <v>0</v>
      </c>
      <c r="H23" s="89">
        <v>0</v>
      </c>
      <c r="I23" s="87">
        <v>444.5</v>
      </c>
      <c r="J23" s="87">
        <v>96.55</v>
      </c>
      <c r="K23" s="90">
        <v>0</v>
      </c>
      <c r="L23" s="89">
        <v>0</v>
      </c>
      <c r="M23" s="87">
        <v>444.5</v>
      </c>
      <c r="N23" s="87">
        <v>96.55</v>
      </c>
      <c r="O23" s="90">
        <v>0</v>
      </c>
      <c r="Q23" s="76"/>
      <c r="R23" s="76"/>
      <c r="S23" s="76"/>
      <c r="T23" s="76"/>
    </row>
    <row r="24" spans="1:20" ht="102" x14ac:dyDescent="0.25">
      <c r="A24" s="56" t="s">
        <v>113</v>
      </c>
      <c r="B24" s="115" t="s">
        <v>213</v>
      </c>
      <c r="C24" s="115" t="s">
        <v>17</v>
      </c>
      <c r="D24" s="87">
        <v>0</v>
      </c>
      <c r="E24" s="87">
        <v>16263.3</v>
      </c>
      <c r="F24" s="87">
        <v>0</v>
      </c>
      <c r="G24" s="88">
        <v>0</v>
      </c>
      <c r="H24" s="89">
        <v>0</v>
      </c>
      <c r="I24" s="87">
        <v>7676.3</v>
      </c>
      <c r="J24" s="87">
        <v>0</v>
      </c>
      <c r="K24" s="90">
        <v>0</v>
      </c>
      <c r="L24" s="89">
        <v>0</v>
      </c>
      <c r="M24" s="87">
        <v>7676.3</v>
      </c>
      <c r="N24" s="87">
        <v>0</v>
      </c>
      <c r="O24" s="90">
        <v>0</v>
      </c>
      <c r="Q24" s="76"/>
      <c r="R24" s="76"/>
      <c r="S24" s="76"/>
      <c r="T24" s="76"/>
    </row>
    <row r="25" spans="1:20" ht="102" x14ac:dyDescent="0.25">
      <c r="A25" s="56" t="s">
        <v>114</v>
      </c>
      <c r="B25" s="115" t="s">
        <v>20</v>
      </c>
      <c r="C25" s="115" t="s">
        <v>17</v>
      </c>
      <c r="D25" s="87">
        <v>0</v>
      </c>
      <c r="E25" s="87">
        <v>334.3</v>
      </c>
      <c r="F25" s="87">
        <v>1007.25</v>
      </c>
      <c r="G25" s="88">
        <v>0</v>
      </c>
      <c r="H25" s="89">
        <v>0</v>
      </c>
      <c r="I25" s="87">
        <v>139.30000000000001</v>
      </c>
      <c r="J25" s="87">
        <v>463.5</v>
      </c>
      <c r="K25" s="90">
        <v>0</v>
      </c>
      <c r="L25" s="89">
        <v>0</v>
      </c>
      <c r="M25" s="87">
        <v>139.30000000000001</v>
      </c>
      <c r="N25" s="87">
        <v>463.5</v>
      </c>
      <c r="O25" s="90">
        <v>0</v>
      </c>
      <c r="Q25" s="76"/>
      <c r="R25" s="76"/>
      <c r="S25" s="76"/>
      <c r="T25" s="76"/>
    </row>
    <row r="26" spans="1:20" ht="102" x14ac:dyDescent="0.25">
      <c r="A26" s="56" t="s">
        <v>115</v>
      </c>
      <c r="B26" s="115" t="s">
        <v>21</v>
      </c>
      <c r="C26" s="115" t="s">
        <v>17</v>
      </c>
      <c r="D26" s="87">
        <v>0</v>
      </c>
      <c r="E26" s="87">
        <v>0</v>
      </c>
      <c r="F26" s="87">
        <v>226.5</v>
      </c>
      <c r="G26" s="88">
        <v>0</v>
      </c>
      <c r="H26" s="89">
        <v>0</v>
      </c>
      <c r="I26" s="87">
        <v>0</v>
      </c>
      <c r="J26" s="87">
        <v>26.5</v>
      </c>
      <c r="K26" s="90">
        <v>0</v>
      </c>
      <c r="L26" s="89">
        <v>0</v>
      </c>
      <c r="M26" s="87">
        <v>0</v>
      </c>
      <c r="N26" s="87">
        <v>26.5</v>
      </c>
      <c r="O26" s="90">
        <v>0</v>
      </c>
      <c r="Q26" s="76"/>
      <c r="R26" s="76"/>
      <c r="S26" s="76"/>
      <c r="T26" s="76"/>
    </row>
    <row r="27" spans="1:20" ht="76.5" x14ac:dyDescent="0.25">
      <c r="A27" s="56" t="s">
        <v>116</v>
      </c>
      <c r="B27" s="115" t="s">
        <v>22</v>
      </c>
      <c r="C27" s="115" t="s">
        <v>23</v>
      </c>
      <c r="D27" s="87">
        <v>0</v>
      </c>
      <c r="E27" s="87">
        <v>103600</v>
      </c>
      <c r="F27" s="87">
        <v>6111</v>
      </c>
      <c r="G27" s="88">
        <v>0</v>
      </c>
      <c r="H27" s="89">
        <v>0</v>
      </c>
      <c r="I27" s="87">
        <v>49474.1</v>
      </c>
      <c r="J27" s="87">
        <v>769.8</v>
      </c>
      <c r="K27" s="90">
        <v>0</v>
      </c>
      <c r="L27" s="89">
        <v>0</v>
      </c>
      <c r="M27" s="87">
        <v>49474.1</v>
      </c>
      <c r="N27" s="87">
        <v>769.8</v>
      </c>
      <c r="O27" s="90">
        <v>0</v>
      </c>
      <c r="Q27" s="76"/>
      <c r="R27" s="76"/>
      <c r="S27" s="76"/>
      <c r="T27" s="76"/>
    </row>
    <row r="28" spans="1:20" ht="114.75" x14ac:dyDescent="0.25">
      <c r="A28" s="56" t="s">
        <v>117</v>
      </c>
      <c r="B28" s="115" t="s">
        <v>24</v>
      </c>
      <c r="C28" s="115" t="s">
        <v>25</v>
      </c>
      <c r="D28" s="87">
        <v>0</v>
      </c>
      <c r="E28" s="87">
        <v>0</v>
      </c>
      <c r="F28" s="87">
        <v>70</v>
      </c>
      <c r="G28" s="88">
        <v>0</v>
      </c>
      <c r="H28" s="89">
        <v>0</v>
      </c>
      <c r="I28" s="87">
        <v>0</v>
      </c>
      <c r="J28" s="87">
        <v>65</v>
      </c>
      <c r="K28" s="90">
        <v>0</v>
      </c>
      <c r="L28" s="89">
        <v>0</v>
      </c>
      <c r="M28" s="87">
        <v>0</v>
      </c>
      <c r="N28" s="87">
        <v>65</v>
      </c>
      <c r="O28" s="90">
        <v>0</v>
      </c>
      <c r="Q28" s="76"/>
      <c r="R28" s="76"/>
      <c r="S28" s="76"/>
      <c r="T28" s="76"/>
    </row>
    <row r="29" spans="1:20" ht="102" x14ac:dyDescent="0.25">
      <c r="A29" s="56" t="s">
        <v>118</v>
      </c>
      <c r="B29" s="115" t="s">
        <v>26</v>
      </c>
      <c r="C29" s="115" t="s">
        <v>27</v>
      </c>
      <c r="D29" s="87">
        <v>0</v>
      </c>
      <c r="E29" s="87">
        <v>702.7</v>
      </c>
      <c r="F29" s="87">
        <v>1874.85</v>
      </c>
      <c r="G29" s="88">
        <v>0</v>
      </c>
      <c r="H29" s="89">
        <v>0</v>
      </c>
      <c r="I29" s="87">
        <v>248.5</v>
      </c>
      <c r="J29" s="87">
        <v>835.9</v>
      </c>
      <c r="K29" s="90">
        <v>0</v>
      </c>
      <c r="L29" s="89">
        <v>0</v>
      </c>
      <c r="M29" s="87">
        <v>248.5</v>
      </c>
      <c r="N29" s="87">
        <v>835.9</v>
      </c>
      <c r="O29" s="90">
        <v>0</v>
      </c>
      <c r="Q29" s="76"/>
      <c r="R29" s="76"/>
      <c r="S29" s="76"/>
      <c r="T29" s="76"/>
    </row>
    <row r="30" spans="1:20" ht="25.5" customHeight="1" x14ac:dyDescent="0.25">
      <c r="A30" s="150" t="s">
        <v>28</v>
      </c>
      <c r="B30" s="150"/>
      <c r="C30" s="150"/>
      <c r="D30" s="87">
        <f>D21+D22+D23+D24+D25+D26+D27+D28+D29</f>
        <v>3035.3</v>
      </c>
      <c r="E30" s="87">
        <f t="shared" ref="E30:O30" si="1">E21+E22+E23+E24+E25+E26+E27+E28+E29</f>
        <v>159908.20000000001</v>
      </c>
      <c r="F30" s="87">
        <f t="shared" si="1"/>
        <v>21037.599999999999</v>
      </c>
      <c r="G30" s="88">
        <f t="shared" si="1"/>
        <v>0</v>
      </c>
      <c r="H30" s="89">
        <f t="shared" si="1"/>
        <v>741.2</v>
      </c>
      <c r="I30" s="87">
        <f t="shared" si="1"/>
        <v>77656.299999999988</v>
      </c>
      <c r="J30" s="87">
        <f t="shared" si="1"/>
        <v>7831.95</v>
      </c>
      <c r="K30" s="90">
        <f t="shared" si="1"/>
        <v>0</v>
      </c>
      <c r="L30" s="96">
        <f t="shared" si="1"/>
        <v>741.2</v>
      </c>
      <c r="M30" s="87">
        <f t="shared" si="1"/>
        <v>77656.299999999988</v>
      </c>
      <c r="N30" s="87">
        <f t="shared" si="1"/>
        <v>7831.95</v>
      </c>
      <c r="O30" s="90">
        <f t="shared" si="1"/>
        <v>0</v>
      </c>
      <c r="P30" s="2" t="s">
        <v>53</v>
      </c>
      <c r="Q30" s="4">
        <f>(SUM(H21:K21)/SUM($D$21:$G$21)+SUM(H22:K22)/SUM($D$22:$G$22)+SUM(H23:K23)/SUM($D$23:$G$23)+SUM(H24:K24)/SUM($D$24:$G$24)+SUM(H25:K25)/SUM($D$25:$G$25)+SUM(H26:K26)/SUM($D$26:$G$26)+SUM(H27:K27)/SUM($D$27:$G$27)+SUM(H28:K28)/SUM($D$28:$G$28)+SUM(H29:K29)/SUM($D$29:$G$29))/9</f>
        <v>0.49073877715002584</v>
      </c>
      <c r="R30" s="2" t="s">
        <v>54</v>
      </c>
      <c r="S30" s="4">
        <f>(SUM(L21:O21)/SUM($D$21:$G$21)+SUM(L22:O22)/SUM($D$22:$G$22)+SUM(L23:O23)/SUM($D$23:$G$23)+SUM(L24:O24)/SUM($D$24:$G$24)+SUM(L25:O25)/SUM($D$25:$G$25)+SUM(L26:O26)/SUM($D$26:$G$26)+SUM(L27:O27)/SUM($D$27:$G$27)+SUM(L28:O28)/SUM($D$28:$G$28)+SUM(L29:O29)/SUM($D$29:$G$29))/9</f>
        <v>0.49073877715002584</v>
      </c>
      <c r="T30" s="4"/>
    </row>
    <row r="31" spans="1:20" ht="15.75" x14ac:dyDescent="0.25">
      <c r="A31" s="77">
        <v>3</v>
      </c>
      <c r="B31" s="148" t="s">
        <v>163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9"/>
    </row>
    <row r="32" spans="1:20" ht="76.5" x14ac:dyDescent="0.25">
      <c r="A32" s="56" t="s">
        <v>164</v>
      </c>
      <c r="B32" s="115" t="s">
        <v>207</v>
      </c>
      <c r="C32" s="115" t="s">
        <v>29</v>
      </c>
      <c r="D32" s="87">
        <v>0</v>
      </c>
      <c r="E32" s="87">
        <v>0</v>
      </c>
      <c r="F32" s="87">
        <v>2196.6999999999998</v>
      </c>
      <c r="G32" s="88">
        <v>0</v>
      </c>
      <c r="H32" s="89">
        <v>0</v>
      </c>
      <c r="I32" s="87">
        <v>0</v>
      </c>
      <c r="J32" s="87">
        <v>656.15</v>
      </c>
      <c r="K32" s="90">
        <v>0</v>
      </c>
      <c r="L32" s="89">
        <v>0</v>
      </c>
      <c r="M32" s="87">
        <v>0</v>
      </c>
      <c r="N32" s="87">
        <v>656.15</v>
      </c>
      <c r="O32" s="90">
        <v>0</v>
      </c>
      <c r="Q32" s="76"/>
      <c r="R32" s="76"/>
      <c r="S32" s="76"/>
      <c r="T32" s="76"/>
    </row>
    <row r="33" spans="1:20" ht="76.5" x14ac:dyDescent="0.25">
      <c r="A33" s="56" t="s">
        <v>165</v>
      </c>
      <c r="B33" s="115" t="s">
        <v>214</v>
      </c>
      <c r="C33" s="115" t="s">
        <v>29</v>
      </c>
      <c r="D33" s="87">
        <v>0</v>
      </c>
      <c r="E33" s="87">
        <v>0</v>
      </c>
      <c r="F33" s="87">
        <v>10913.2</v>
      </c>
      <c r="G33" s="88">
        <v>0</v>
      </c>
      <c r="H33" s="89">
        <v>0</v>
      </c>
      <c r="I33" s="87">
        <v>0</v>
      </c>
      <c r="J33" s="87">
        <v>5000.5</v>
      </c>
      <c r="K33" s="90">
        <v>0</v>
      </c>
      <c r="L33" s="89">
        <v>0</v>
      </c>
      <c r="M33" s="87">
        <v>0</v>
      </c>
      <c r="N33" s="87">
        <v>5000.5</v>
      </c>
      <c r="O33" s="90">
        <v>0</v>
      </c>
      <c r="Q33" s="76"/>
      <c r="R33" s="76"/>
      <c r="S33" s="76"/>
      <c r="T33" s="76"/>
    </row>
    <row r="34" spans="1:20" ht="102" x14ac:dyDescent="0.25">
      <c r="A34" s="56" t="s">
        <v>166</v>
      </c>
      <c r="B34" s="115" t="s">
        <v>209</v>
      </c>
      <c r="C34" s="115" t="s">
        <v>29</v>
      </c>
      <c r="D34" s="87">
        <v>0</v>
      </c>
      <c r="E34" s="87">
        <v>0</v>
      </c>
      <c r="F34" s="87">
        <v>633</v>
      </c>
      <c r="G34" s="88">
        <v>0</v>
      </c>
      <c r="H34" s="89">
        <v>0</v>
      </c>
      <c r="I34" s="87">
        <v>0</v>
      </c>
      <c r="J34" s="87">
        <v>216.4</v>
      </c>
      <c r="K34" s="90">
        <v>0</v>
      </c>
      <c r="L34" s="96">
        <v>0</v>
      </c>
      <c r="M34" s="87">
        <v>0</v>
      </c>
      <c r="N34" s="87">
        <v>216.4</v>
      </c>
      <c r="O34" s="90">
        <v>0</v>
      </c>
      <c r="Q34" s="76"/>
      <c r="R34" s="76"/>
      <c r="S34" s="76"/>
      <c r="T34" s="76"/>
    </row>
    <row r="35" spans="1:20" ht="63.75" x14ac:dyDescent="0.25">
      <c r="A35" s="56" t="s">
        <v>330</v>
      </c>
      <c r="B35" s="115" t="s">
        <v>331</v>
      </c>
      <c r="C35" s="115" t="s">
        <v>29</v>
      </c>
      <c r="D35" s="87">
        <v>0</v>
      </c>
      <c r="E35" s="87">
        <v>0</v>
      </c>
      <c r="F35" s="87">
        <v>170</v>
      </c>
      <c r="G35" s="88">
        <v>0</v>
      </c>
      <c r="H35" s="89">
        <v>0</v>
      </c>
      <c r="I35" s="87">
        <v>0</v>
      </c>
      <c r="J35" s="87">
        <v>11.3</v>
      </c>
      <c r="K35" s="90">
        <v>0</v>
      </c>
      <c r="L35" s="96">
        <v>0</v>
      </c>
      <c r="M35" s="87">
        <v>0</v>
      </c>
      <c r="N35" s="87">
        <v>11.3</v>
      </c>
      <c r="O35" s="90">
        <v>0</v>
      </c>
      <c r="Q35" s="76"/>
      <c r="R35" s="76"/>
      <c r="S35" s="76"/>
      <c r="T35" s="76"/>
    </row>
    <row r="36" spans="1:20" ht="25.5" customHeight="1" x14ac:dyDescent="0.25">
      <c r="A36" s="150" t="s">
        <v>28</v>
      </c>
      <c r="B36" s="150"/>
      <c r="C36" s="150"/>
      <c r="D36" s="87">
        <f>D32+D33+D34+D35</f>
        <v>0</v>
      </c>
      <c r="E36" s="87">
        <f t="shared" ref="E36:O36" si="2">E32+E33+E34+E35</f>
        <v>0</v>
      </c>
      <c r="F36" s="87">
        <f t="shared" si="2"/>
        <v>13912.900000000001</v>
      </c>
      <c r="G36" s="88">
        <f t="shared" si="2"/>
        <v>0</v>
      </c>
      <c r="H36" s="89">
        <f t="shared" si="2"/>
        <v>0</v>
      </c>
      <c r="I36" s="87">
        <f t="shared" si="2"/>
        <v>0</v>
      </c>
      <c r="J36" s="87">
        <f t="shared" si="2"/>
        <v>5884.3499999999995</v>
      </c>
      <c r="K36" s="90">
        <f t="shared" si="2"/>
        <v>0</v>
      </c>
      <c r="L36" s="96">
        <f t="shared" si="2"/>
        <v>0</v>
      </c>
      <c r="M36" s="87">
        <f t="shared" si="2"/>
        <v>0</v>
      </c>
      <c r="N36" s="87">
        <f t="shared" si="2"/>
        <v>5884.3499999999995</v>
      </c>
      <c r="O36" s="90">
        <f t="shared" si="2"/>
        <v>0</v>
      </c>
      <c r="P36" s="2" t="s">
        <v>53</v>
      </c>
      <c r="Q36" s="4">
        <f>(SUM(H32:K32)/SUM($D$32:$G$32)+SUM(H33:K33)/SUM($D$33:$G$33)+SUM(H34:K34)/SUM($D$34:$G$34)+SUM(H35:K35)/SUM(D35:G35))/4</f>
        <v>0.29130983746241418</v>
      </c>
      <c r="R36" s="2" t="s">
        <v>54</v>
      </c>
      <c r="S36" s="4">
        <f>(SUM(L32:O32)/SUM($D$32:$G$32)+SUM(L33:O33)/SUM($D$33:$G$33)+SUM(L34:O34)/SUM($D$34:$G$34)+SUM(L35:O35)/SUM(D35:G35))/4</f>
        <v>0.29130983746241418</v>
      </c>
      <c r="T36" s="4"/>
    </row>
    <row r="37" spans="1:20" ht="15.75" x14ac:dyDescent="0.25">
      <c r="A37" s="77">
        <v>4</v>
      </c>
      <c r="B37" s="148" t="s">
        <v>30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9"/>
    </row>
    <row r="38" spans="1:20" ht="102" x14ac:dyDescent="0.25">
      <c r="A38" s="99" t="s">
        <v>218</v>
      </c>
      <c r="B38" s="91" t="s">
        <v>210</v>
      </c>
      <c r="C38" s="91" t="s">
        <v>31</v>
      </c>
      <c r="D38" s="92">
        <v>0</v>
      </c>
      <c r="E38" s="92">
        <v>11000</v>
      </c>
      <c r="F38" s="92">
        <v>480.1</v>
      </c>
      <c r="G38" s="93">
        <v>0</v>
      </c>
      <c r="H38" s="94">
        <v>0</v>
      </c>
      <c r="I38" s="92">
        <v>0</v>
      </c>
      <c r="J38" s="92">
        <v>93.2</v>
      </c>
      <c r="K38" s="95">
        <v>0</v>
      </c>
      <c r="L38" s="100">
        <v>0</v>
      </c>
      <c r="M38" s="92">
        <v>0</v>
      </c>
      <c r="N38" s="92">
        <v>93.2</v>
      </c>
      <c r="O38" s="95">
        <v>0</v>
      </c>
      <c r="Q38" s="76"/>
      <c r="R38" s="76"/>
      <c r="S38" s="76"/>
      <c r="T38" s="76"/>
    </row>
    <row r="39" spans="1:20" ht="140.25" x14ac:dyDescent="0.25">
      <c r="A39" s="56" t="s">
        <v>219</v>
      </c>
      <c r="B39" s="115" t="s">
        <v>211</v>
      </c>
      <c r="C39" s="115" t="s">
        <v>32</v>
      </c>
      <c r="D39" s="87">
        <v>0</v>
      </c>
      <c r="E39" s="87">
        <v>4471.8</v>
      </c>
      <c r="F39" s="87">
        <v>8830</v>
      </c>
      <c r="G39" s="88">
        <v>0</v>
      </c>
      <c r="H39" s="89">
        <v>0</v>
      </c>
      <c r="I39" s="87">
        <v>1136.9000000000001</v>
      </c>
      <c r="J39" s="87">
        <v>1420</v>
      </c>
      <c r="K39" s="90">
        <v>0</v>
      </c>
      <c r="L39" s="96">
        <v>0</v>
      </c>
      <c r="M39" s="87">
        <v>1136.9000000000001</v>
      </c>
      <c r="N39" s="87">
        <v>1420</v>
      </c>
      <c r="O39" s="90">
        <v>0</v>
      </c>
      <c r="Q39" s="76"/>
      <c r="R39" s="76"/>
      <c r="S39" s="76"/>
      <c r="T39" s="76"/>
    </row>
    <row r="40" spans="1:20" ht="102" x14ac:dyDescent="0.25">
      <c r="A40" s="56" t="s">
        <v>220</v>
      </c>
      <c r="B40" s="115" t="s">
        <v>33</v>
      </c>
      <c r="C40" s="115" t="s">
        <v>34</v>
      </c>
      <c r="D40" s="87">
        <v>0</v>
      </c>
      <c r="E40" s="87">
        <v>672</v>
      </c>
      <c r="F40" s="87">
        <v>270</v>
      </c>
      <c r="G40" s="88">
        <v>0</v>
      </c>
      <c r="H40" s="89">
        <v>0</v>
      </c>
      <c r="I40" s="87">
        <v>0</v>
      </c>
      <c r="J40" s="87">
        <v>0</v>
      </c>
      <c r="K40" s="90">
        <v>0</v>
      </c>
      <c r="L40" s="96">
        <v>0</v>
      </c>
      <c r="M40" s="87">
        <v>0</v>
      </c>
      <c r="N40" s="87">
        <v>0</v>
      </c>
      <c r="O40" s="90">
        <v>0</v>
      </c>
      <c r="Q40" s="76"/>
      <c r="R40" s="76"/>
      <c r="S40" s="76"/>
      <c r="T40" s="76"/>
    </row>
    <row r="41" spans="1:20" ht="89.25" x14ac:dyDescent="0.25">
      <c r="A41" s="56" t="s">
        <v>221</v>
      </c>
      <c r="B41" s="115" t="s">
        <v>35</v>
      </c>
      <c r="C41" s="115" t="s">
        <v>36</v>
      </c>
      <c r="D41" s="87">
        <v>0</v>
      </c>
      <c r="E41" s="87">
        <v>2608.3000000000002</v>
      </c>
      <c r="F41" s="87">
        <v>6510.9</v>
      </c>
      <c r="G41" s="88">
        <v>0</v>
      </c>
      <c r="H41" s="89">
        <v>0</v>
      </c>
      <c r="I41" s="87">
        <v>0</v>
      </c>
      <c r="J41" s="87">
        <v>764.1</v>
      </c>
      <c r="K41" s="90">
        <v>0</v>
      </c>
      <c r="L41" s="96">
        <v>0</v>
      </c>
      <c r="M41" s="87">
        <v>0</v>
      </c>
      <c r="N41" s="87">
        <v>764.1</v>
      </c>
      <c r="O41" s="90">
        <v>0</v>
      </c>
      <c r="Q41" s="76"/>
      <c r="R41" s="76"/>
      <c r="S41" s="76"/>
      <c r="T41" s="76"/>
    </row>
    <row r="42" spans="1:20" ht="102" x14ac:dyDescent="0.25">
      <c r="A42" s="56" t="s">
        <v>222</v>
      </c>
      <c r="B42" s="115" t="s">
        <v>212</v>
      </c>
      <c r="C42" s="115" t="s">
        <v>37</v>
      </c>
      <c r="D42" s="87">
        <v>0</v>
      </c>
      <c r="E42" s="87">
        <v>0</v>
      </c>
      <c r="F42" s="87">
        <v>630</v>
      </c>
      <c r="G42" s="88">
        <v>0</v>
      </c>
      <c r="H42" s="89">
        <v>0</v>
      </c>
      <c r="I42" s="87">
        <v>0</v>
      </c>
      <c r="J42" s="87">
        <v>104.5</v>
      </c>
      <c r="K42" s="90">
        <v>0</v>
      </c>
      <c r="L42" s="96">
        <v>0</v>
      </c>
      <c r="M42" s="87">
        <v>0</v>
      </c>
      <c r="N42" s="87">
        <v>104.5</v>
      </c>
      <c r="O42" s="90">
        <v>0</v>
      </c>
      <c r="Q42" s="76"/>
      <c r="R42" s="76"/>
      <c r="S42" s="76"/>
      <c r="T42" s="76"/>
    </row>
    <row r="43" spans="1:20" ht="102" x14ac:dyDescent="0.25">
      <c r="A43" s="56" t="s">
        <v>335</v>
      </c>
      <c r="B43" s="115" t="s">
        <v>336</v>
      </c>
      <c r="C43" s="115" t="s">
        <v>34</v>
      </c>
      <c r="D43" s="87">
        <v>0</v>
      </c>
      <c r="E43" s="87">
        <v>531.6</v>
      </c>
      <c r="F43" s="87">
        <v>925.7</v>
      </c>
      <c r="G43" s="88">
        <v>0</v>
      </c>
      <c r="H43" s="89">
        <v>0</v>
      </c>
      <c r="I43" s="87">
        <v>265.8</v>
      </c>
      <c r="J43" s="87">
        <v>252</v>
      </c>
      <c r="K43" s="90">
        <v>0</v>
      </c>
      <c r="L43" s="96">
        <v>0</v>
      </c>
      <c r="M43" s="87">
        <v>265.8</v>
      </c>
      <c r="N43" s="87">
        <v>252</v>
      </c>
      <c r="O43" s="90">
        <v>0</v>
      </c>
      <c r="Q43" s="76"/>
      <c r="R43" s="76"/>
      <c r="S43" s="76"/>
      <c r="T43" s="76"/>
    </row>
    <row r="44" spans="1:20" ht="25.5" customHeight="1" x14ac:dyDescent="0.25">
      <c r="A44" s="150" t="s">
        <v>28</v>
      </c>
      <c r="B44" s="150"/>
      <c r="C44" s="150"/>
      <c r="D44" s="87">
        <f>D38+D39+D40+D41+D42+D43</f>
        <v>0</v>
      </c>
      <c r="E44" s="87">
        <f t="shared" ref="E44:O44" si="3">E38+E39+E40+E41+E42+E43</f>
        <v>19283.699999999997</v>
      </c>
      <c r="F44" s="87">
        <f t="shared" si="3"/>
        <v>17646.7</v>
      </c>
      <c r="G44" s="87">
        <f t="shared" si="3"/>
        <v>0</v>
      </c>
      <c r="H44" s="87">
        <f t="shared" si="3"/>
        <v>0</v>
      </c>
      <c r="I44" s="87">
        <f t="shared" si="3"/>
        <v>1402.7</v>
      </c>
      <c r="J44" s="87">
        <f t="shared" si="3"/>
        <v>2633.8</v>
      </c>
      <c r="K44" s="87">
        <f t="shared" si="3"/>
        <v>0</v>
      </c>
      <c r="L44" s="87">
        <f t="shared" si="3"/>
        <v>0</v>
      </c>
      <c r="M44" s="87">
        <f t="shared" si="3"/>
        <v>1402.7</v>
      </c>
      <c r="N44" s="87">
        <f t="shared" si="3"/>
        <v>2633.8</v>
      </c>
      <c r="O44" s="87">
        <f t="shared" si="3"/>
        <v>0</v>
      </c>
      <c r="P44" s="2" t="s">
        <v>53</v>
      </c>
      <c r="Q44" s="4">
        <f>(SUM(H38:K38)/SUM($D$38:$G$38)+SUM(H39:K39)/SUM($D$39:$G$39)+SUM(H40:K40)/SUM($D$40:$G$40)+SUM(H41:K41)/SUM($D$41:$G$41)+SUM(H42:K42)/SUM($D$42:$G$42)+SUM(H43:K43)/SUM(D43:G43))/6</f>
        <v>0.13421973083739194</v>
      </c>
      <c r="R44" s="2" t="s">
        <v>54</v>
      </c>
      <c r="S44" s="4">
        <f>(SUM(L38:O38)/SUM($D$38:$G$38)+SUM(L39:O39)/SUM($D$39:$G$39)+SUM(L40:O40)/SUM($D$40:$G$40)+SUM(L41:O41)/SUM($D$41:$G$41)+SUM(L42:O42)/SUM($D$42:$G$42)+SUM(L43:O43)/SUM(D43:G43))/6</f>
        <v>0.13421973083739194</v>
      </c>
      <c r="T44" s="4"/>
    </row>
    <row r="45" spans="1:20" ht="25.5" customHeight="1" x14ac:dyDescent="0.25">
      <c r="A45" s="78">
        <v>5</v>
      </c>
      <c r="B45" s="159" t="s">
        <v>273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8"/>
      <c r="R45" s="4"/>
      <c r="T45" s="4"/>
    </row>
    <row r="46" spans="1:20" s="59" customFormat="1" ht="51" x14ac:dyDescent="0.25">
      <c r="A46" s="56" t="s">
        <v>274</v>
      </c>
      <c r="B46" s="115" t="s">
        <v>277</v>
      </c>
      <c r="C46" s="115" t="s">
        <v>279</v>
      </c>
      <c r="D46" s="87">
        <v>0</v>
      </c>
      <c r="E46" s="87">
        <v>0</v>
      </c>
      <c r="F46" s="87">
        <v>0</v>
      </c>
      <c r="G46" s="88">
        <v>0</v>
      </c>
      <c r="H46" s="89">
        <v>0</v>
      </c>
      <c r="I46" s="87">
        <v>0</v>
      </c>
      <c r="J46" s="87">
        <v>0</v>
      </c>
      <c r="K46" s="90">
        <v>0</v>
      </c>
      <c r="L46" s="96">
        <v>0</v>
      </c>
      <c r="M46" s="87">
        <v>0</v>
      </c>
      <c r="N46" s="87">
        <v>0</v>
      </c>
      <c r="O46" s="90">
        <v>0</v>
      </c>
      <c r="R46" s="60"/>
      <c r="T46" s="60"/>
    </row>
    <row r="47" spans="1:20" s="59" customFormat="1" ht="63.75" x14ac:dyDescent="0.25">
      <c r="A47" s="56" t="s">
        <v>275</v>
      </c>
      <c r="B47" s="115" t="s">
        <v>278</v>
      </c>
      <c r="C47" s="115" t="s">
        <v>279</v>
      </c>
      <c r="D47" s="87">
        <v>0</v>
      </c>
      <c r="E47" s="87">
        <v>0</v>
      </c>
      <c r="F47" s="87">
        <v>0</v>
      </c>
      <c r="G47" s="88">
        <v>0</v>
      </c>
      <c r="H47" s="89">
        <v>0</v>
      </c>
      <c r="I47" s="87">
        <v>0</v>
      </c>
      <c r="J47" s="87">
        <v>0</v>
      </c>
      <c r="K47" s="90">
        <v>0</v>
      </c>
      <c r="L47" s="96">
        <v>0</v>
      </c>
      <c r="M47" s="87">
        <v>0</v>
      </c>
      <c r="N47" s="87">
        <v>0</v>
      </c>
      <c r="O47" s="90">
        <v>0</v>
      </c>
      <c r="R47" s="60"/>
      <c r="T47" s="60"/>
    </row>
    <row r="48" spans="1:20" s="59" customFormat="1" ht="63.75" x14ac:dyDescent="0.25">
      <c r="A48" s="56" t="s">
        <v>276</v>
      </c>
      <c r="B48" s="115" t="s">
        <v>304</v>
      </c>
      <c r="C48" s="115" t="s">
        <v>279</v>
      </c>
      <c r="D48" s="87">
        <v>0</v>
      </c>
      <c r="E48" s="87">
        <v>118170</v>
      </c>
      <c r="F48" s="87">
        <v>30544</v>
      </c>
      <c r="G48" s="88">
        <v>0</v>
      </c>
      <c r="H48" s="89">
        <v>0</v>
      </c>
      <c r="I48" s="87">
        <v>64993.5</v>
      </c>
      <c r="J48" s="87">
        <v>8833.5</v>
      </c>
      <c r="K48" s="90">
        <v>0</v>
      </c>
      <c r="L48" s="96">
        <v>0</v>
      </c>
      <c r="M48" s="87">
        <v>64993.5</v>
      </c>
      <c r="N48" s="87">
        <v>8833.5</v>
      </c>
      <c r="O48" s="90">
        <v>0</v>
      </c>
      <c r="R48" s="60"/>
      <c r="T48" s="60"/>
    </row>
    <row r="49" spans="1:20" s="59" customFormat="1" ht="89.25" x14ac:dyDescent="0.25">
      <c r="A49" s="56" t="s">
        <v>357</v>
      </c>
      <c r="B49" s="115" t="s">
        <v>358</v>
      </c>
      <c r="C49" s="115" t="s">
        <v>279</v>
      </c>
      <c r="D49" s="87">
        <v>0</v>
      </c>
      <c r="E49" s="87">
        <v>272.7</v>
      </c>
      <c r="F49" s="87">
        <v>12407.1</v>
      </c>
      <c r="G49" s="88">
        <v>2224.3000000000002</v>
      </c>
      <c r="H49" s="89">
        <v>0</v>
      </c>
      <c r="I49" s="87">
        <v>107.35</v>
      </c>
      <c r="J49" s="87">
        <v>5111.3</v>
      </c>
      <c r="K49" s="90">
        <v>1085.8</v>
      </c>
      <c r="L49" s="96">
        <v>0</v>
      </c>
      <c r="M49" s="87">
        <v>107.35</v>
      </c>
      <c r="N49" s="87">
        <v>5111.3</v>
      </c>
      <c r="O49" s="90">
        <v>1085.8</v>
      </c>
      <c r="R49" s="60"/>
      <c r="T49" s="60"/>
    </row>
    <row r="50" spans="1:20" s="59" customFormat="1" ht="26.25" customHeight="1" x14ac:dyDescent="0.25">
      <c r="A50" s="150" t="s">
        <v>28</v>
      </c>
      <c r="B50" s="150"/>
      <c r="C50" s="150"/>
      <c r="D50" s="87">
        <f>D46+D47+D48+D49</f>
        <v>0</v>
      </c>
      <c r="E50" s="87">
        <f t="shared" ref="E50:O50" si="4">E46+E47+E48+E49</f>
        <v>118442.7</v>
      </c>
      <c r="F50" s="87">
        <f t="shared" si="4"/>
        <v>42951.1</v>
      </c>
      <c r="G50" s="88">
        <f t="shared" si="4"/>
        <v>2224.3000000000002</v>
      </c>
      <c r="H50" s="89">
        <f t="shared" si="4"/>
        <v>0</v>
      </c>
      <c r="I50" s="87">
        <f t="shared" si="4"/>
        <v>65100.85</v>
      </c>
      <c r="J50" s="87">
        <f t="shared" si="4"/>
        <v>13944.8</v>
      </c>
      <c r="K50" s="90">
        <f t="shared" si="4"/>
        <v>1085.8</v>
      </c>
      <c r="L50" s="96">
        <f t="shared" si="4"/>
        <v>0</v>
      </c>
      <c r="M50" s="87">
        <f t="shared" si="4"/>
        <v>65100.85</v>
      </c>
      <c r="N50" s="87">
        <f t="shared" si="4"/>
        <v>13944.8</v>
      </c>
      <c r="O50" s="90">
        <f t="shared" si="4"/>
        <v>1085.8</v>
      </c>
      <c r="P50" s="2" t="s">
        <v>53</v>
      </c>
      <c r="Q50" s="4">
        <f>(SUM(H48:K48)/SUM($D$48:$G$48)+SUM(H49:K49)/SUM(D49:G49))/2</f>
        <v>0.45971858283530043</v>
      </c>
      <c r="R50" s="2" t="s">
        <v>54</v>
      </c>
      <c r="S50" s="4">
        <f>(SUM(L48:O48)/SUM($D$48:$G$48)+SUM(L49:O49)/SUM(D49:G49))/2</f>
        <v>0.45971858283530043</v>
      </c>
      <c r="T50" s="60"/>
    </row>
    <row r="51" spans="1:20" s="59" customFormat="1" ht="33.75" customHeight="1" x14ac:dyDescent="0.25">
      <c r="A51" s="78">
        <v>6</v>
      </c>
      <c r="B51" s="157" t="s">
        <v>373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8"/>
      <c r="P51" s="2"/>
      <c r="Q51" s="4"/>
      <c r="R51" s="2"/>
      <c r="S51" s="4"/>
      <c r="T51" s="60"/>
    </row>
    <row r="52" spans="1:20" s="59" customFormat="1" ht="107.25" customHeight="1" x14ac:dyDescent="0.25">
      <c r="A52" s="56" t="s">
        <v>374</v>
      </c>
      <c r="B52" s="115" t="s">
        <v>376</v>
      </c>
      <c r="C52" s="115" t="s">
        <v>377</v>
      </c>
      <c r="D52" s="87">
        <v>0</v>
      </c>
      <c r="E52" s="87">
        <v>0</v>
      </c>
      <c r="F52" s="87">
        <v>100</v>
      </c>
      <c r="G52" s="88">
        <v>0</v>
      </c>
      <c r="H52" s="89">
        <v>0</v>
      </c>
      <c r="I52" s="87">
        <v>0</v>
      </c>
      <c r="J52" s="87">
        <v>14</v>
      </c>
      <c r="K52" s="90">
        <v>0</v>
      </c>
      <c r="L52" s="96">
        <v>0</v>
      </c>
      <c r="M52" s="87">
        <v>0</v>
      </c>
      <c r="N52" s="87">
        <v>14</v>
      </c>
      <c r="O52" s="90">
        <v>0</v>
      </c>
      <c r="P52" s="2"/>
      <c r="Q52" s="4"/>
      <c r="R52" s="2"/>
      <c r="S52" s="4"/>
      <c r="T52" s="60"/>
    </row>
    <row r="53" spans="1:20" s="59" customFormat="1" ht="120.75" customHeight="1" x14ac:dyDescent="0.25">
      <c r="A53" s="56" t="s">
        <v>375</v>
      </c>
      <c r="B53" s="115" t="s">
        <v>378</v>
      </c>
      <c r="C53" s="115" t="s">
        <v>379</v>
      </c>
      <c r="D53" s="87">
        <v>0</v>
      </c>
      <c r="E53" s="87">
        <v>0</v>
      </c>
      <c r="F53" s="87">
        <v>4460</v>
      </c>
      <c r="G53" s="88">
        <v>0</v>
      </c>
      <c r="H53" s="89">
        <v>0</v>
      </c>
      <c r="I53" s="87">
        <v>0</v>
      </c>
      <c r="J53" s="87">
        <v>2689.8</v>
      </c>
      <c r="K53" s="90">
        <v>0</v>
      </c>
      <c r="L53" s="96">
        <v>0</v>
      </c>
      <c r="M53" s="87">
        <v>0</v>
      </c>
      <c r="N53" s="87">
        <v>2689.8</v>
      </c>
      <c r="O53" s="90">
        <v>0</v>
      </c>
      <c r="P53" s="2"/>
      <c r="Q53" s="4"/>
      <c r="R53" s="2"/>
      <c r="S53" s="4"/>
      <c r="T53" s="60"/>
    </row>
    <row r="54" spans="1:20" s="59" customFormat="1" ht="96" customHeight="1" x14ac:dyDescent="0.25">
      <c r="A54" s="56" t="s">
        <v>382</v>
      </c>
      <c r="B54" s="115" t="s">
        <v>380</v>
      </c>
      <c r="C54" s="115" t="s">
        <v>381</v>
      </c>
      <c r="D54" s="87">
        <v>0</v>
      </c>
      <c r="E54" s="87">
        <v>457.2</v>
      </c>
      <c r="F54" s="87">
        <v>1823</v>
      </c>
      <c r="G54" s="88">
        <v>0</v>
      </c>
      <c r="H54" s="89">
        <v>0</v>
      </c>
      <c r="I54" s="87">
        <v>68.7</v>
      </c>
      <c r="J54" s="87">
        <v>668.1</v>
      </c>
      <c r="K54" s="90">
        <v>0</v>
      </c>
      <c r="L54" s="96">
        <v>0</v>
      </c>
      <c r="M54" s="87">
        <v>68.7</v>
      </c>
      <c r="N54" s="87">
        <v>668.1</v>
      </c>
      <c r="O54" s="90">
        <v>0</v>
      </c>
      <c r="P54" s="2"/>
      <c r="Q54" s="4"/>
      <c r="R54" s="2"/>
      <c r="S54" s="4"/>
      <c r="T54" s="60"/>
    </row>
    <row r="55" spans="1:20" s="59" customFormat="1" ht="114.75" x14ac:dyDescent="0.25">
      <c r="A55" s="56" t="s">
        <v>383</v>
      </c>
      <c r="B55" s="115" t="s">
        <v>385</v>
      </c>
      <c r="C55" s="115" t="s">
        <v>386</v>
      </c>
      <c r="D55" s="87">
        <v>2095.3000000000002</v>
      </c>
      <c r="E55" s="87">
        <v>4106.1000000000004</v>
      </c>
      <c r="F55" s="87">
        <v>86663.7</v>
      </c>
      <c r="G55" s="88">
        <v>2562.5</v>
      </c>
      <c r="H55" s="89">
        <v>868.2</v>
      </c>
      <c r="I55" s="87">
        <v>1538.4</v>
      </c>
      <c r="J55" s="87">
        <v>26509</v>
      </c>
      <c r="K55" s="90">
        <v>784.75</v>
      </c>
      <c r="L55" s="89">
        <v>868.2</v>
      </c>
      <c r="M55" s="87">
        <v>1538.4</v>
      </c>
      <c r="N55" s="87">
        <v>26509</v>
      </c>
      <c r="O55" s="90">
        <v>784.75</v>
      </c>
      <c r="P55" s="2"/>
      <c r="Q55" s="4"/>
      <c r="R55" s="2"/>
      <c r="S55" s="4"/>
      <c r="T55" s="60"/>
    </row>
    <row r="56" spans="1:20" s="59" customFormat="1" ht="127.5" x14ac:dyDescent="0.25">
      <c r="A56" s="56" t="s">
        <v>384</v>
      </c>
      <c r="B56" s="115" t="s">
        <v>387</v>
      </c>
      <c r="C56" s="115" t="s">
        <v>388</v>
      </c>
      <c r="D56" s="87">
        <v>0</v>
      </c>
      <c r="E56" s="87">
        <v>666.3</v>
      </c>
      <c r="F56" s="87">
        <v>12983.5</v>
      </c>
      <c r="G56" s="88">
        <v>0</v>
      </c>
      <c r="H56" s="89">
        <v>0</v>
      </c>
      <c r="I56" s="87">
        <v>259.85000000000002</v>
      </c>
      <c r="J56" s="87">
        <v>5789.1</v>
      </c>
      <c r="K56" s="90">
        <v>0</v>
      </c>
      <c r="L56" s="96">
        <v>0</v>
      </c>
      <c r="M56" s="87">
        <v>259.85000000000002</v>
      </c>
      <c r="N56" s="87">
        <v>5789.1</v>
      </c>
      <c r="O56" s="90">
        <v>0</v>
      </c>
      <c r="P56" s="2"/>
      <c r="Q56" s="4"/>
      <c r="R56" s="2"/>
      <c r="S56" s="4"/>
      <c r="T56" s="60"/>
    </row>
    <row r="57" spans="1:20" s="59" customFormat="1" ht="24.75" customHeight="1" x14ac:dyDescent="0.25">
      <c r="A57" s="56"/>
      <c r="B57" s="155" t="s">
        <v>28</v>
      </c>
      <c r="C57" s="156"/>
      <c r="D57" s="87">
        <f>SUM(D52:D56)</f>
        <v>2095.3000000000002</v>
      </c>
      <c r="E57" s="87">
        <f t="shared" ref="E57:O57" si="5">SUM(E52:E56)</f>
        <v>5229.6000000000004</v>
      </c>
      <c r="F57" s="87">
        <f t="shared" si="5"/>
        <v>106030.2</v>
      </c>
      <c r="G57" s="88">
        <f t="shared" si="5"/>
        <v>2562.5</v>
      </c>
      <c r="H57" s="89">
        <f t="shared" si="5"/>
        <v>868.2</v>
      </c>
      <c r="I57" s="87">
        <f t="shared" si="5"/>
        <v>1866.9500000000003</v>
      </c>
      <c r="J57" s="87">
        <f t="shared" si="5"/>
        <v>35670</v>
      </c>
      <c r="K57" s="90">
        <f t="shared" si="5"/>
        <v>784.75</v>
      </c>
      <c r="L57" s="96">
        <f t="shared" si="5"/>
        <v>868.2</v>
      </c>
      <c r="M57" s="87">
        <f t="shared" si="5"/>
        <v>1866.9500000000003</v>
      </c>
      <c r="N57" s="87">
        <f t="shared" si="5"/>
        <v>35670</v>
      </c>
      <c r="O57" s="90">
        <f t="shared" si="5"/>
        <v>784.75</v>
      </c>
      <c r="P57" s="2" t="s">
        <v>53</v>
      </c>
      <c r="Q57" s="4">
        <f>(SUM(H52:K52)/SUM($D$52:$G$52)+SUM(H53:K53)/SUM($D$53:$G$53)+SUM(H54:K54)/SUM($D$54:$G$54)+SUM(H55:K55)/SUM($D$55:$G$55)+SUM(H56:K56)/SUM($D$56:$G$56))/5</f>
        <v>0.36412222290060947</v>
      </c>
      <c r="R57" s="2" t="s">
        <v>54</v>
      </c>
      <c r="S57" s="4">
        <f>(SUM(L52:O52)/SUM($D$52:$G$52)+SUM(L53:O53)/SUM($D$53:$G$53)+SUM(L54:O54)/SUM($D$54:$G$54)+SUM(L55:O55)/SUM($D$55:$G$55)+SUM(L56:O56)/SUM($D$56:$G$56))/5</f>
        <v>0.36412222290060947</v>
      </c>
      <c r="T57" s="60"/>
    </row>
    <row r="58" spans="1:20" ht="18.75" customHeight="1" x14ac:dyDescent="0.25">
      <c r="A58" s="103"/>
      <c r="B58" s="103" t="s">
        <v>38</v>
      </c>
      <c r="C58" s="103"/>
      <c r="D58" s="117">
        <f>D19+D30+D36+D44+D50+D57</f>
        <v>11204.5</v>
      </c>
      <c r="E58" s="117">
        <f t="shared" ref="E58:O58" si="6">E19+E30+E36+E44+E50+E57</f>
        <v>1030351.4</v>
      </c>
      <c r="F58" s="117">
        <f t="shared" si="6"/>
        <v>482902.5</v>
      </c>
      <c r="G58" s="118">
        <f t="shared" si="6"/>
        <v>4786.8</v>
      </c>
      <c r="H58" s="119">
        <f t="shared" si="6"/>
        <v>1758.4</v>
      </c>
      <c r="I58" s="117">
        <f t="shared" si="6"/>
        <v>566020.44999999995</v>
      </c>
      <c r="J58" s="117">
        <f t="shared" si="6"/>
        <v>204107.85</v>
      </c>
      <c r="K58" s="120">
        <f t="shared" si="6"/>
        <v>1870.55</v>
      </c>
      <c r="L58" s="121">
        <f t="shared" si="6"/>
        <v>1758.4</v>
      </c>
      <c r="M58" s="117">
        <f t="shared" si="6"/>
        <v>566020.44999999995</v>
      </c>
      <c r="N58" s="117">
        <f t="shared" si="6"/>
        <v>204107.85</v>
      </c>
      <c r="O58" s="120">
        <f t="shared" si="6"/>
        <v>1870.55</v>
      </c>
    </row>
    <row r="59" spans="1:20" x14ac:dyDescent="0.25">
      <c r="A59" s="122"/>
      <c r="B59" s="123"/>
      <c r="C59" s="123"/>
      <c r="D59" s="151">
        <f>SUM(D58:G58)</f>
        <v>1529245.2</v>
      </c>
      <c r="E59" s="152"/>
      <c r="F59" s="152"/>
      <c r="G59" s="153"/>
      <c r="H59" s="154">
        <f t="shared" ref="H59" si="7">SUM(H58:K58)</f>
        <v>773757.25</v>
      </c>
      <c r="I59" s="152"/>
      <c r="J59" s="152"/>
      <c r="K59" s="153"/>
      <c r="L59" s="152">
        <f t="shared" ref="L59" si="8">SUM(L58:O58)</f>
        <v>773757.25</v>
      </c>
      <c r="M59" s="152"/>
      <c r="N59" s="152"/>
      <c r="O59" s="153"/>
    </row>
    <row r="61" spans="1:20" x14ac:dyDescent="0.25">
      <c r="B61" s="62" t="s">
        <v>313</v>
      </c>
      <c r="C61" s="63">
        <f>D58+E58+F58+G58</f>
        <v>1529245.2</v>
      </c>
    </row>
    <row r="62" spans="1:20" x14ac:dyDescent="0.25">
      <c r="B62" s="62" t="s">
        <v>314</v>
      </c>
      <c r="C62" s="63">
        <f>H58+I58+J58+K58</f>
        <v>773757.25</v>
      </c>
    </row>
    <row r="63" spans="1:20" x14ac:dyDescent="0.25">
      <c r="B63" s="143"/>
      <c r="C63" s="143">
        <f>C62*100/C61</f>
        <v>50.597330630823627</v>
      </c>
      <c r="D63" s="143"/>
      <c r="E63" s="143"/>
    </row>
    <row r="64" spans="1:20" x14ac:dyDescent="0.25">
      <c r="B64" s="143"/>
      <c r="C64" s="143"/>
      <c r="D64" s="143"/>
      <c r="E64" s="143"/>
    </row>
    <row r="65" spans="1:17" ht="16.5" x14ac:dyDescent="0.2">
      <c r="A65" s="25"/>
      <c r="B65" s="143" t="s">
        <v>446</v>
      </c>
      <c r="C65" s="144">
        <f>(SUM(H13:K13)/SUM($D$13:$G$13)+SUM(H14:K14)/SUM($D$14:$G$14)+SUM(H15:K15)/SUM($D$15:$G$15)+SUM(H16:K16)/SUM($D$16:$G$16)+SUM(H17:K17)/SUM($D$17:$G$17)+SUM(H18:K18)/SUM($D$18:$G$18)+SUM(H21:K21)/SUM($D$21:$G$21)+SUM(H22:K22)/SUM($D$22:$G$22)+SUM(H23:K23)/SUM($D$23:$G$23)+SUM(H24:K24)/SUM($D$24:$G$24)+SUM(H25:K25)/SUM($D$25:$G$25)+SUM(H26:K26)/SUM($D$26:$G$26)+SUM(H27:K27)/SUM($D$27:$G$27)+SUM(H28:K28)/SUM($D$28:$G$28)+SUM(H29:K29)/SUM($D$29:$G$29)+SUM(H32:K32)/SUM($D$32:$G$32)+SUM(H33:K33)/SUM($D$33:$G$33)+SUM(H34:K34)/SUM($D$34:$G$34)+SUM(H35:K35)/SUM($D$35:$G$35)+SUM(H38:K38)/SUM($D$38:$G$38)+SUM(H39:K39)/SUM($D$39:$G$39)+SUM(H40:K40)/SUM($D$40:$G$40)+SUM(H41:K41)/SUM($D$41:$G$41)+SUM(H42:K42)/SUM($D$42:$G$42)+SUM(H43:K43)/SUM($D$43:$G$43)+SUM(H48:K48)/SUM($D$48:$G$48)+SUM(H49:K49)/SUM($D$49:$G$49)+SUM(H52:K52)/SUM($D$52:$G$52)+SUM(H53:K53)/SUM($D$53:$G$53)+SUM(H54:K54)/SUM($D$54:$G$54)+SUM(H55:K55)/SUM($D$55:$G$55)+SUM(H56:K56)/SUM($D$56:$G$56))/32</f>
        <v>0.37820491512298304</v>
      </c>
      <c r="D65" s="143" t="s">
        <v>447</v>
      </c>
      <c r="E65" s="144">
        <f>(SUM(L13:O13)/SUM($D$13:$G$13)+SUM(L14:O14)/SUM($D$14:$G$14)+SUM(L15:O15)/SUM($D$15:$G$15)+SUM(L16:O16)/SUM($D$16:$G$16)+SUM(L17:O17)/SUM($D$17:$G$17)+SUM(L18:O18)/SUM($D$18:$G$18)+SUM(L21:O21)/SUM($D$21:$G$21)+SUM(L22:O22)/SUM($D$22:$G$22)+SUM(L23:O23)/SUM($D$23:$G$23)+SUM(L24:O24)/SUM($D$24:$G$24)+SUM(L25:O25)/SUM($D$25:$G$25)+SUM(L26:O26)/SUM($D$26:$G$26)+SUM(L27:O27)/SUM($D$27:$G$27)+SUM(L28:O28)/SUM($D$28:$G$28)+SUM(L29:O29)/SUM($D$29:$G$29)+SUM(L32:O32)/SUM($D$32:$G$32)+SUM(L33:O33)/SUM($D$33:$G$33)+SUM(L34:O34)/SUM($D$34:$G$34)+SUM(L35:O35)/SUM($D$35:$G$35)+SUM(L38:O38)/SUM($D$38:$G$38)+SUM(L39:O39)/SUM($D$39:$G$39)+SUM(L40:O40)/SUM($D$40:$G$40)+SUM(L41:O41)/SUM($D$41:$G$41)+SUM(L42:O42)/SUM($D$42:$G$42)+SUM(L43:O43)/SUM($D$43:$G$43)+SUM(L48:O48)/SUM($D$48:$G$48)+SUM(L49:O49)/SUM($D$49:$G$49)+SUM(L52:O52)/SUM($D$52:$G$52)+SUM(L53:O53)/SUM($D$53:$G$53)+SUM(L54:O54)/SUM($D$54:$G$54)+SUM(L55:O55)/SUM($D$55:$G$55)+SUM(L56:O56)/SUM($D$56:$G$56))/32</f>
        <v>0.37820491512298304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x14ac:dyDescent="0.2">
      <c r="A66" s="25"/>
      <c r="B66" s="25"/>
      <c r="C66" s="25"/>
      <c r="D66" s="26"/>
      <c r="E66" s="26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5">
      <c r="A67" s="9"/>
      <c r="B67" s="9" t="s">
        <v>322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34.5" customHeight="1" x14ac:dyDescent="0.25">
      <c r="A68" s="10"/>
      <c r="B68" s="147" t="s">
        <v>438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24"/>
      <c r="Q68" s="24"/>
    </row>
    <row r="69" spans="1:17" ht="30" customHeight="1" x14ac:dyDescent="0.25">
      <c r="A69" s="11"/>
      <c r="B69" s="147" t="s">
        <v>440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2"/>
      <c r="Q69" s="12"/>
    </row>
    <row r="70" spans="1:17" x14ac:dyDescent="0.25">
      <c r="A70" s="13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25">
      <c r="A71" s="27"/>
      <c r="B71" s="17"/>
      <c r="C71" s="17"/>
      <c r="D71" s="12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x14ac:dyDescent="0.25">
      <c r="A72" s="27"/>
      <c r="B72" s="17"/>
      <c r="C72" s="17"/>
      <c r="D72" s="12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x14ac:dyDescent="0.25">
      <c r="A73" s="11"/>
      <c r="B73" s="1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5.75" x14ac:dyDescent="0.25">
      <c r="A74" s="13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5.75" x14ac:dyDescent="0.25">
      <c r="A75" s="13"/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x14ac:dyDescent="0.25">
      <c r="A76" s="1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5.75" x14ac:dyDescent="0.25">
      <c r="A77" s="13"/>
      <c r="B77" s="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x14ac:dyDescent="0.25">
      <c r="A78" s="13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x14ac:dyDescent="0.25">
      <c r="A79" s="13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x14ac:dyDescent="0.25">
      <c r="A80" s="11"/>
      <c r="B80" s="10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x14ac:dyDescent="0.25">
      <c r="A81" s="13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5">
      <c r="A82" s="11"/>
      <c r="B82" s="10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x14ac:dyDescent="0.25">
      <c r="A83" s="2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x14ac:dyDescent="0.25">
      <c r="A84" s="2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x14ac:dyDescent="0.25">
      <c r="A85" s="13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x14ac:dyDescent="0.25">
      <c r="A86" s="13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5">
      <c r="A87" s="2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x14ac:dyDescent="0.25">
      <c r="A88" s="2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x14ac:dyDescent="0.25">
      <c r="A89" s="1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x14ac:dyDescent="0.25">
      <c r="A90" s="2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x14ac:dyDescent="0.25">
      <c r="A91" s="2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x14ac:dyDescent="0.25">
      <c r="A92" s="13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7"/>
    </row>
    <row r="93" spans="1:17" x14ac:dyDescent="0.25">
      <c r="A93" s="10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x14ac:dyDescent="0.25">
      <c r="A94" s="12"/>
      <c r="B94" s="16"/>
      <c r="C94" s="10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x14ac:dyDescent="0.25">
      <c r="A95" s="13"/>
      <c r="B95" s="16"/>
      <c r="C95" s="1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5">
      <c r="A96" s="13"/>
      <c r="B96" s="16"/>
      <c r="C96" s="1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5">
      <c r="A97" s="13"/>
      <c r="B97" s="12"/>
      <c r="C97" s="1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x14ac:dyDescent="0.25">
      <c r="A98" s="13"/>
      <c r="B98" s="12"/>
      <c r="C98" s="1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5">
      <c r="A99" s="13"/>
      <c r="B99" s="12"/>
      <c r="C99" s="1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x14ac:dyDescent="0.25">
      <c r="A100" s="18"/>
      <c r="B100" s="16"/>
      <c r="C100" s="10"/>
      <c r="D100" s="12"/>
      <c r="E100" s="12"/>
      <c r="F100" s="12"/>
      <c r="G100" s="12"/>
      <c r="H100" s="19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x14ac:dyDescent="0.25">
      <c r="A101" s="13"/>
      <c r="B101" s="16"/>
      <c r="C101" s="1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x14ac:dyDescent="0.25">
      <c r="A102" s="13"/>
      <c r="B102" s="12"/>
      <c r="C102" s="1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x14ac:dyDescent="0.25">
      <c r="A103" s="13"/>
      <c r="B103" s="12"/>
      <c r="C103" s="1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x14ac:dyDescent="0.25">
      <c r="A104" s="13"/>
      <c r="B104" s="12"/>
      <c r="C104" s="1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x14ac:dyDescent="0.25">
      <c r="A105" s="13"/>
      <c r="B105" s="12"/>
      <c r="C105" s="1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x14ac:dyDescent="0.25">
      <c r="A106" s="13"/>
      <c r="B106" s="12"/>
      <c r="C106" s="1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x14ac:dyDescent="0.25">
      <c r="A107" s="13"/>
      <c r="B107" s="12"/>
      <c r="C107" s="1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x14ac:dyDescent="0.25">
      <c r="A108" s="10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ht="15.75" x14ac:dyDescent="0.25">
      <c r="A109" s="20"/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5.75" x14ac:dyDescent="0.25">
      <c r="A110" s="22"/>
      <c r="B110" s="2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25">
      <c r="A111" s="11"/>
      <c r="B111" s="24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x14ac:dyDescent="0.25">
      <c r="A112" s="12"/>
      <c r="B112" s="17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</sheetData>
  <mergeCells count="31">
    <mergeCell ref="B57:C57"/>
    <mergeCell ref="B51:O51"/>
    <mergeCell ref="B45:O45"/>
    <mergeCell ref="A50:C50"/>
    <mergeCell ref="A7:O7"/>
    <mergeCell ref="A8:F8"/>
    <mergeCell ref="B12:O12"/>
    <mergeCell ref="A19:C19"/>
    <mergeCell ref="B20:O20"/>
    <mergeCell ref="A9:A10"/>
    <mergeCell ref="B9:B10"/>
    <mergeCell ref="C9:C10"/>
    <mergeCell ref="D9:G9"/>
    <mergeCell ref="H9:K9"/>
    <mergeCell ref="L9:O9"/>
    <mergeCell ref="A6:O6"/>
    <mergeCell ref="B68:O68"/>
    <mergeCell ref="B69:O69"/>
    <mergeCell ref="A1:O1"/>
    <mergeCell ref="A2:O2"/>
    <mergeCell ref="A3:O3"/>
    <mergeCell ref="A4:O4"/>
    <mergeCell ref="A5:O5"/>
    <mergeCell ref="B37:O37"/>
    <mergeCell ref="A44:C44"/>
    <mergeCell ref="A30:C30"/>
    <mergeCell ref="B31:O31"/>
    <mergeCell ref="A36:C36"/>
    <mergeCell ref="D59:G59"/>
    <mergeCell ref="H59:K59"/>
    <mergeCell ref="L59:O59"/>
  </mergeCells>
  <pageMargins left="0.19685039370078741" right="0.19685039370078741" top="0.39370078740157483" bottom="0.3937007874015748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workbookViewId="0">
      <selection activeCell="A216" sqref="A216:G261"/>
    </sheetView>
  </sheetViews>
  <sheetFormatPr defaultRowHeight="12.75" x14ac:dyDescent="0.2"/>
  <cols>
    <col min="1" max="1" width="4.42578125" style="124" customWidth="1"/>
    <col min="2" max="2" width="34.28515625" style="5" customWidth="1"/>
    <col min="3" max="3" width="8.85546875" style="5" customWidth="1"/>
    <col min="4" max="4" width="11.7109375" style="5" customWidth="1"/>
    <col min="5" max="5" width="8.85546875" style="5" customWidth="1"/>
    <col min="6" max="6" width="8.28515625" style="5" customWidth="1"/>
    <col min="7" max="7" width="16.85546875" style="5" customWidth="1"/>
    <col min="8" max="8" width="17.7109375" style="5" customWidth="1"/>
    <col min="9" max="16384" width="9.140625" style="5"/>
  </cols>
  <sheetData>
    <row r="1" spans="1:10" ht="30" customHeight="1" x14ac:dyDescent="0.2">
      <c r="A1" s="170" t="s">
        <v>263</v>
      </c>
      <c r="B1" s="170"/>
      <c r="C1" s="170"/>
      <c r="D1" s="170"/>
      <c r="E1" s="170"/>
      <c r="F1" s="170"/>
      <c r="G1" s="170"/>
      <c r="H1" s="33"/>
      <c r="I1" s="33"/>
      <c r="J1" s="33"/>
    </row>
    <row r="2" spans="1:10" x14ac:dyDescent="0.2">
      <c r="A2" s="172" t="s">
        <v>439</v>
      </c>
      <c r="B2" s="172"/>
      <c r="C2" s="172"/>
      <c r="D2" s="172"/>
      <c r="E2" s="172"/>
      <c r="F2" s="172"/>
      <c r="G2" s="172"/>
      <c r="H2" s="34"/>
      <c r="I2" s="34"/>
      <c r="J2" s="34"/>
    </row>
    <row r="3" spans="1:10" ht="65.25" customHeight="1" x14ac:dyDescent="0.2">
      <c r="A3" s="175" t="s">
        <v>55</v>
      </c>
      <c r="B3" s="175" t="s">
        <v>63</v>
      </c>
      <c r="C3" s="175" t="s">
        <v>56</v>
      </c>
      <c r="D3" s="175" t="s">
        <v>64</v>
      </c>
      <c r="E3" s="175"/>
      <c r="F3" s="175"/>
      <c r="G3" s="175" t="s">
        <v>69</v>
      </c>
      <c r="H3" s="35"/>
      <c r="I3" s="35"/>
      <c r="J3" s="35"/>
    </row>
    <row r="4" spans="1:10" ht="39" customHeight="1" x14ac:dyDescent="0.2">
      <c r="A4" s="175"/>
      <c r="B4" s="175"/>
      <c r="C4" s="175"/>
      <c r="D4" s="175" t="s">
        <v>65</v>
      </c>
      <c r="E4" s="175" t="s">
        <v>66</v>
      </c>
      <c r="F4" s="175"/>
      <c r="G4" s="175"/>
      <c r="H4" s="35"/>
      <c r="I4" s="35"/>
      <c r="J4" s="35"/>
    </row>
    <row r="5" spans="1:10" ht="22.5" customHeight="1" x14ac:dyDescent="0.2">
      <c r="A5" s="175"/>
      <c r="B5" s="175"/>
      <c r="C5" s="175"/>
      <c r="D5" s="175"/>
      <c r="E5" s="36" t="s">
        <v>67</v>
      </c>
      <c r="F5" s="36" t="s">
        <v>68</v>
      </c>
      <c r="G5" s="175"/>
      <c r="H5" s="35"/>
      <c r="I5" s="35"/>
      <c r="J5" s="35"/>
    </row>
    <row r="6" spans="1:10" x14ac:dyDescent="0.2">
      <c r="A6" s="104">
        <v>1</v>
      </c>
      <c r="B6" s="1">
        <v>2</v>
      </c>
      <c r="C6" s="1">
        <v>3</v>
      </c>
      <c r="D6" s="6">
        <v>4</v>
      </c>
      <c r="E6" s="7">
        <v>5</v>
      </c>
      <c r="F6" s="7">
        <v>6</v>
      </c>
      <c r="G6" s="7">
        <v>7</v>
      </c>
      <c r="H6" s="37"/>
      <c r="I6" s="37"/>
      <c r="J6" s="37"/>
    </row>
    <row r="7" spans="1:10" ht="34.5" customHeight="1" x14ac:dyDescent="0.2">
      <c r="A7" s="173" t="s">
        <v>50</v>
      </c>
      <c r="B7" s="173"/>
      <c r="C7" s="173"/>
      <c r="D7" s="173"/>
      <c r="E7" s="173"/>
      <c r="F7" s="173"/>
      <c r="G7" s="173"/>
      <c r="H7" s="38">
        <f>(H9+H10+H11+H12+H16+H17+H18+H19+H20+H21+H22+H23+H24+H25+H26+H27+H28+H29+H30+H31+H32+H35+H36+H37+H38+H39+H41+H42+H43+H44+H45+H47+H48+H49+H50+H52+H53+H55)/38</f>
        <v>1.0407426870613019</v>
      </c>
      <c r="I7" s="37"/>
      <c r="J7" s="37"/>
    </row>
    <row r="8" spans="1:10" ht="27.75" customHeight="1" x14ac:dyDescent="0.2">
      <c r="A8" s="171" t="s">
        <v>167</v>
      </c>
      <c r="B8" s="171"/>
      <c r="C8" s="171"/>
      <c r="D8" s="171"/>
      <c r="E8" s="171"/>
      <c r="F8" s="171"/>
      <c r="G8" s="171"/>
      <c r="H8" s="39"/>
      <c r="I8" s="37"/>
      <c r="J8" s="37"/>
    </row>
    <row r="9" spans="1:10" ht="90.75" customHeight="1" x14ac:dyDescent="0.2">
      <c r="A9" s="106">
        <v>1</v>
      </c>
      <c r="B9" s="105" t="s">
        <v>57</v>
      </c>
      <c r="C9" s="106" t="s">
        <v>70</v>
      </c>
      <c r="D9" s="106">
        <v>60</v>
      </c>
      <c r="E9" s="106">
        <v>100</v>
      </c>
      <c r="F9" s="106">
        <v>80</v>
      </c>
      <c r="G9" s="105"/>
      <c r="H9" s="40">
        <f>F9/E9</f>
        <v>0.8</v>
      </c>
      <c r="I9" s="37"/>
      <c r="J9" s="37"/>
    </row>
    <row r="10" spans="1:10" ht="141.75" customHeight="1" x14ac:dyDescent="0.2">
      <c r="A10" s="106">
        <v>2</v>
      </c>
      <c r="B10" s="105" t="s">
        <v>58</v>
      </c>
      <c r="C10" s="106" t="s">
        <v>70</v>
      </c>
      <c r="D10" s="106">
        <v>97</v>
      </c>
      <c r="E10" s="106">
        <v>98</v>
      </c>
      <c r="F10" s="106">
        <v>97</v>
      </c>
      <c r="G10" s="105"/>
      <c r="H10" s="40">
        <f t="shared" ref="H10:H14" si="0">F10/E10</f>
        <v>0.98979591836734693</v>
      </c>
      <c r="I10" s="37"/>
      <c r="J10" s="37"/>
    </row>
    <row r="11" spans="1:10" ht="63.75" x14ac:dyDescent="0.2">
      <c r="A11" s="106">
        <v>3</v>
      </c>
      <c r="B11" s="105" t="s">
        <v>59</v>
      </c>
      <c r="C11" s="106" t="s">
        <v>70</v>
      </c>
      <c r="D11" s="106">
        <v>106.4</v>
      </c>
      <c r="E11" s="106">
        <v>100</v>
      </c>
      <c r="F11" s="106">
        <v>109.1</v>
      </c>
      <c r="G11" s="105"/>
      <c r="H11" s="40">
        <f t="shared" si="0"/>
        <v>1.091</v>
      </c>
      <c r="I11" s="37"/>
      <c r="J11" s="37"/>
    </row>
    <row r="12" spans="1:10" ht="91.5" customHeight="1" x14ac:dyDescent="0.2">
      <c r="A12" s="106">
        <v>4</v>
      </c>
      <c r="B12" s="105" t="s">
        <v>60</v>
      </c>
      <c r="C12" s="106" t="s">
        <v>70</v>
      </c>
      <c r="D12" s="106">
        <v>68</v>
      </c>
      <c r="E12" s="106">
        <v>69</v>
      </c>
      <c r="F12" s="106">
        <v>68</v>
      </c>
      <c r="G12" s="105"/>
      <c r="H12" s="40">
        <f t="shared" si="0"/>
        <v>0.98550724637681164</v>
      </c>
      <c r="I12" s="37"/>
      <c r="J12" s="37"/>
    </row>
    <row r="13" spans="1:10" ht="65.25" customHeight="1" x14ac:dyDescent="0.2">
      <c r="A13" s="106">
        <v>5</v>
      </c>
      <c r="B13" s="105" t="s">
        <v>61</v>
      </c>
      <c r="C13" s="106" t="s">
        <v>70</v>
      </c>
      <c r="D13" s="106">
        <v>0</v>
      </c>
      <c r="E13" s="106">
        <v>0</v>
      </c>
      <c r="F13" s="106">
        <v>0</v>
      </c>
      <c r="G13" s="105"/>
      <c r="H13" s="40" t="e">
        <f t="shared" si="0"/>
        <v>#DIV/0!</v>
      </c>
      <c r="I13" s="37"/>
      <c r="J13" s="37"/>
    </row>
    <row r="14" spans="1:10" ht="93.75" customHeight="1" x14ac:dyDescent="0.2">
      <c r="A14" s="106">
        <v>6</v>
      </c>
      <c r="B14" s="105" t="s">
        <v>62</v>
      </c>
      <c r="C14" s="106" t="s">
        <v>70</v>
      </c>
      <c r="D14" s="106">
        <v>0</v>
      </c>
      <c r="E14" s="106">
        <v>0</v>
      </c>
      <c r="F14" s="106">
        <v>0</v>
      </c>
      <c r="G14" s="105"/>
      <c r="H14" s="40" t="e">
        <f t="shared" si="0"/>
        <v>#DIV/0!</v>
      </c>
      <c r="I14" s="37"/>
      <c r="J14" s="37"/>
    </row>
    <row r="15" spans="1:10" ht="45.75" customHeight="1" x14ac:dyDescent="0.2">
      <c r="A15" s="174" t="s">
        <v>168</v>
      </c>
      <c r="B15" s="174"/>
      <c r="C15" s="174"/>
      <c r="D15" s="174"/>
      <c r="E15" s="174"/>
      <c r="F15" s="174"/>
      <c r="G15" s="174"/>
      <c r="H15" s="41"/>
      <c r="I15" s="41"/>
      <c r="J15" s="41"/>
    </row>
    <row r="16" spans="1:10" ht="76.5" x14ac:dyDescent="0.2">
      <c r="A16" s="106" t="s">
        <v>71</v>
      </c>
      <c r="B16" s="83" t="s">
        <v>72</v>
      </c>
      <c r="C16" s="106" t="s">
        <v>73</v>
      </c>
      <c r="D16" s="106">
        <v>36639.5</v>
      </c>
      <c r="E16" s="106">
        <v>39444</v>
      </c>
      <c r="F16" s="106">
        <v>36770.9</v>
      </c>
      <c r="G16" s="107"/>
      <c r="H16" s="40">
        <f>F16/E16</f>
        <v>0.93223050400567897</v>
      </c>
      <c r="I16" s="37"/>
      <c r="J16" s="37"/>
    </row>
    <row r="17" spans="1:10" ht="114.75" x14ac:dyDescent="0.2">
      <c r="A17" s="106">
        <v>2</v>
      </c>
      <c r="B17" s="83" t="s">
        <v>74</v>
      </c>
      <c r="C17" s="106" t="s">
        <v>70</v>
      </c>
      <c r="D17" s="106">
        <v>100</v>
      </c>
      <c r="E17" s="106">
        <v>100</v>
      </c>
      <c r="F17" s="106">
        <v>100</v>
      </c>
      <c r="G17" s="107"/>
      <c r="H17" s="40">
        <f t="shared" ref="H17:H50" si="1">F17/E17</f>
        <v>1</v>
      </c>
      <c r="I17" s="37"/>
      <c r="J17" s="37"/>
    </row>
    <row r="18" spans="1:10" ht="76.5" x14ac:dyDescent="0.2">
      <c r="A18" s="106">
        <v>3</v>
      </c>
      <c r="B18" s="83" t="s">
        <v>75</v>
      </c>
      <c r="C18" s="106" t="s">
        <v>70</v>
      </c>
      <c r="D18" s="106">
        <v>100</v>
      </c>
      <c r="E18" s="106">
        <v>100</v>
      </c>
      <c r="F18" s="106">
        <v>100</v>
      </c>
      <c r="G18" s="107"/>
      <c r="H18" s="40">
        <f t="shared" si="1"/>
        <v>1</v>
      </c>
      <c r="I18" s="37"/>
      <c r="J18" s="37"/>
    </row>
    <row r="19" spans="1:10" ht="89.25" x14ac:dyDescent="0.2">
      <c r="A19" s="106">
        <v>4</v>
      </c>
      <c r="B19" s="83" t="s">
        <v>76</v>
      </c>
      <c r="C19" s="106" t="s">
        <v>70</v>
      </c>
      <c r="D19" s="106">
        <v>68</v>
      </c>
      <c r="E19" s="106">
        <v>70</v>
      </c>
      <c r="F19" s="106">
        <v>68</v>
      </c>
      <c r="G19" s="107"/>
      <c r="H19" s="40">
        <f t="shared" si="1"/>
        <v>0.97142857142857142</v>
      </c>
      <c r="I19" s="37"/>
      <c r="J19" s="37"/>
    </row>
    <row r="20" spans="1:10" ht="89.25" x14ac:dyDescent="0.2">
      <c r="A20" s="106">
        <v>5</v>
      </c>
      <c r="B20" s="83" t="s">
        <v>77</v>
      </c>
      <c r="C20" s="106" t="s">
        <v>70</v>
      </c>
      <c r="D20" s="106">
        <v>100</v>
      </c>
      <c r="E20" s="106">
        <v>100</v>
      </c>
      <c r="F20" s="106">
        <v>100</v>
      </c>
      <c r="G20" s="107"/>
      <c r="H20" s="40">
        <f t="shared" si="1"/>
        <v>1</v>
      </c>
      <c r="I20" s="37"/>
      <c r="J20" s="37"/>
    </row>
    <row r="21" spans="1:10" ht="64.5" customHeight="1" x14ac:dyDescent="0.2">
      <c r="A21" s="106">
        <v>6</v>
      </c>
      <c r="B21" s="82" t="s">
        <v>78</v>
      </c>
      <c r="C21" s="106" t="s">
        <v>70</v>
      </c>
      <c r="D21" s="106">
        <v>68.3</v>
      </c>
      <c r="E21" s="106">
        <v>69</v>
      </c>
      <c r="F21" s="106">
        <v>68.3</v>
      </c>
      <c r="G21" s="107"/>
      <c r="H21" s="40">
        <f t="shared" si="1"/>
        <v>0.98985507246376803</v>
      </c>
      <c r="I21" s="37"/>
      <c r="J21" s="37"/>
    </row>
    <row r="22" spans="1:10" ht="89.25" x14ac:dyDescent="0.2">
      <c r="A22" s="106">
        <v>7</v>
      </c>
      <c r="B22" s="83" t="s">
        <v>79</v>
      </c>
      <c r="C22" s="106" t="s">
        <v>70</v>
      </c>
      <c r="D22" s="106">
        <v>78.5</v>
      </c>
      <c r="E22" s="106">
        <v>65</v>
      </c>
      <c r="F22" s="106">
        <v>78.5</v>
      </c>
      <c r="G22" s="107"/>
      <c r="H22" s="40">
        <f t="shared" si="1"/>
        <v>1.2076923076923076</v>
      </c>
      <c r="I22" s="37"/>
      <c r="J22" s="37"/>
    </row>
    <row r="23" spans="1:10" ht="63.75" x14ac:dyDescent="0.2">
      <c r="A23" s="106">
        <v>8</v>
      </c>
      <c r="B23" s="83" t="s">
        <v>80</v>
      </c>
      <c r="C23" s="106" t="s">
        <v>70</v>
      </c>
      <c r="D23" s="106">
        <v>96</v>
      </c>
      <c r="E23" s="106">
        <v>97</v>
      </c>
      <c r="F23" s="106">
        <v>96</v>
      </c>
      <c r="G23" s="107"/>
      <c r="H23" s="40">
        <f t="shared" si="1"/>
        <v>0.98969072164948457</v>
      </c>
      <c r="I23" s="37"/>
      <c r="J23" s="37"/>
    </row>
    <row r="24" spans="1:10" ht="129" customHeight="1" x14ac:dyDescent="0.2">
      <c r="A24" s="106">
        <v>9</v>
      </c>
      <c r="B24" s="82" t="s">
        <v>81</v>
      </c>
      <c r="C24" s="106" t="s">
        <v>70</v>
      </c>
      <c r="D24" s="106">
        <v>65</v>
      </c>
      <c r="E24" s="106">
        <v>70</v>
      </c>
      <c r="F24" s="106">
        <v>75</v>
      </c>
      <c r="G24" s="107"/>
      <c r="H24" s="40">
        <f t="shared" si="1"/>
        <v>1.0714285714285714</v>
      </c>
      <c r="I24" s="37"/>
      <c r="J24" s="37"/>
    </row>
    <row r="25" spans="1:10" ht="53.25" customHeight="1" x14ac:dyDescent="0.2">
      <c r="A25" s="106">
        <v>10</v>
      </c>
      <c r="B25" s="82" t="s">
        <v>82</v>
      </c>
      <c r="C25" s="106" t="s">
        <v>70</v>
      </c>
      <c r="D25" s="106">
        <v>65</v>
      </c>
      <c r="E25" s="106">
        <v>70</v>
      </c>
      <c r="F25" s="106">
        <v>68</v>
      </c>
      <c r="G25" s="107"/>
      <c r="H25" s="40">
        <f t="shared" si="1"/>
        <v>0.97142857142857142</v>
      </c>
      <c r="I25" s="37"/>
      <c r="J25" s="37"/>
    </row>
    <row r="26" spans="1:10" ht="63.75" x14ac:dyDescent="0.2">
      <c r="A26" s="106">
        <v>11</v>
      </c>
      <c r="B26" s="83" t="s">
        <v>83</v>
      </c>
      <c r="C26" s="106" t="s">
        <v>70</v>
      </c>
      <c r="D26" s="106">
        <v>19.8</v>
      </c>
      <c r="E26" s="106">
        <v>28</v>
      </c>
      <c r="F26" s="106">
        <v>23.7</v>
      </c>
      <c r="G26" s="107"/>
      <c r="H26" s="40">
        <f t="shared" si="1"/>
        <v>0.84642857142857142</v>
      </c>
      <c r="I26" s="37"/>
      <c r="J26" s="37"/>
    </row>
    <row r="27" spans="1:10" ht="89.25" x14ac:dyDescent="0.2">
      <c r="A27" s="106">
        <v>12</v>
      </c>
      <c r="B27" s="79" t="s">
        <v>84</v>
      </c>
      <c r="C27" s="106" t="s">
        <v>70</v>
      </c>
      <c r="D27" s="106">
        <v>64</v>
      </c>
      <c r="E27" s="106">
        <v>65</v>
      </c>
      <c r="F27" s="106">
        <v>64</v>
      </c>
      <c r="G27" s="107"/>
      <c r="H27" s="40">
        <f t="shared" si="1"/>
        <v>0.98461538461538467</v>
      </c>
      <c r="I27" s="37"/>
      <c r="J27" s="37"/>
    </row>
    <row r="28" spans="1:10" ht="89.25" x14ac:dyDescent="0.2">
      <c r="A28" s="106">
        <v>13</v>
      </c>
      <c r="B28" s="79" t="s">
        <v>85</v>
      </c>
      <c r="C28" s="106" t="s">
        <v>70</v>
      </c>
      <c r="D28" s="106">
        <v>100</v>
      </c>
      <c r="E28" s="106">
        <v>100</v>
      </c>
      <c r="F28" s="106">
        <v>100</v>
      </c>
      <c r="G28" s="107"/>
      <c r="H28" s="40">
        <f t="shared" si="1"/>
        <v>1</v>
      </c>
      <c r="I28" s="37"/>
      <c r="J28" s="37"/>
    </row>
    <row r="29" spans="1:10" ht="25.5" x14ac:dyDescent="0.2">
      <c r="A29" s="106">
        <v>14</v>
      </c>
      <c r="B29" s="79" t="s">
        <v>86</v>
      </c>
      <c r="C29" s="106" t="s">
        <v>70</v>
      </c>
      <c r="D29" s="106">
        <v>100</v>
      </c>
      <c r="E29" s="106">
        <v>100</v>
      </c>
      <c r="F29" s="106">
        <v>100</v>
      </c>
      <c r="G29" s="107"/>
      <c r="H29" s="40">
        <f t="shared" si="1"/>
        <v>1</v>
      </c>
      <c r="I29" s="37"/>
      <c r="J29" s="37"/>
    </row>
    <row r="30" spans="1:10" ht="76.5" x14ac:dyDescent="0.2">
      <c r="A30" s="106">
        <v>15</v>
      </c>
      <c r="B30" s="83" t="s">
        <v>87</v>
      </c>
      <c r="C30" s="106" t="s">
        <v>70</v>
      </c>
      <c r="D30" s="106">
        <v>100</v>
      </c>
      <c r="E30" s="106">
        <v>100</v>
      </c>
      <c r="F30" s="106">
        <v>100</v>
      </c>
      <c r="G30" s="107"/>
      <c r="H30" s="40">
        <f t="shared" si="1"/>
        <v>1</v>
      </c>
      <c r="I30" s="37"/>
      <c r="J30" s="37"/>
    </row>
    <row r="31" spans="1:10" ht="89.25" x14ac:dyDescent="0.2">
      <c r="A31" s="106">
        <v>16</v>
      </c>
      <c r="B31" s="83" t="s">
        <v>88</v>
      </c>
      <c r="C31" s="106" t="s">
        <v>70</v>
      </c>
      <c r="D31" s="106">
        <v>1</v>
      </c>
      <c r="E31" s="106">
        <v>1</v>
      </c>
      <c r="F31" s="106">
        <v>1</v>
      </c>
      <c r="G31" s="107"/>
      <c r="H31" s="40">
        <f t="shared" si="1"/>
        <v>1</v>
      </c>
      <c r="I31" s="37"/>
      <c r="J31" s="37"/>
    </row>
    <row r="32" spans="1:10" ht="51" x14ac:dyDescent="0.2">
      <c r="A32" s="106">
        <v>17</v>
      </c>
      <c r="B32" s="83" t="s">
        <v>89</v>
      </c>
      <c r="C32" s="106" t="s">
        <v>70</v>
      </c>
      <c r="D32" s="106">
        <v>81</v>
      </c>
      <c r="E32" s="106">
        <v>81</v>
      </c>
      <c r="F32" s="106">
        <v>87</v>
      </c>
      <c r="G32" s="107"/>
      <c r="H32" s="40">
        <f t="shared" si="1"/>
        <v>1.0740740740740742</v>
      </c>
      <c r="I32" s="37"/>
      <c r="J32" s="37"/>
    </row>
    <row r="33" spans="1:10" ht="76.5" x14ac:dyDescent="0.2">
      <c r="A33" s="106">
        <v>18</v>
      </c>
      <c r="B33" s="83" t="s">
        <v>90</v>
      </c>
      <c r="C33" s="106" t="s">
        <v>70</v>
      </c>
      <c r="D33" s="106">
        <v>0</v>
      </c>
      <c r="E33" s="106">
        <v>0</v>
      </c>
      <c r="F33" s="106">
        <v>0</v>
      </c>
      <c r="G33" s="107"/>
      <c r="H33" s="40" t="e">
        <f t="shared" si="1"/>
        <v>#DIV/0!</v>
      </c>
      <c r="I33" s="37"/>
      <c r="J33" s="37"/>
    </row>
    <row r="34" spans="1:10" ht="47.25" customHeight="1" x14ac:dyDescent="0.2">
      <c r="A34" s="171" t="s">
        <v>169</v>
      </c>
      <c r="B34" s="171"/>
      <c r="C34" s="171"/>
      <c r="D34" s="171"/>
      <c r="E34" s="171"/>
      <c r="F34" s="171"/>
      <c r="G34" s="171"/>
      <c r="H34" s="39"/>
      <c r="I34" s="39"/>
      <c r="J34" s="39"/>
    </row>
    <row r="35" spans="1:10" ht="78" customHeight="1" x14ac:dyDescent="0.2">
      <c r="A35" s="106">
        <v>1</v>
      </c>
      <c r="B35" s="105" t="s">
        <v>91</v>
      </c>
      <c r="C35" s="106" t="s">
        <v>70</v>
      </c>
      <c r="D35" s="106">
        <v>73</v>
      </c>
      <c r="E35" s="106">
        <v>74</v>
      </c>
      <c r="F35" s="106">
        <v>73</v>
      </c>
      <c r="G35" s="105"/>
      <c r="H35" s="40">
        <f t="shared" si="1"/>
        <v>0.98648648648648651</v>
      </c>
      <c r="I35" s="39"/>
      <c r="J35" s="39"/>
    </row>
    <row r="36" spans="1:10" ht="92.25" customHeight="1" x14ac:dyDescent="0.2">
      <c r="A36" s="106">
        <v>2</v>
      </c>
      <c r="B36" s="105" t="s">
        <v>92</v>
      </c>
      <c r="C36" s="106" t="s">
        <v>70</v>
      </c>
      <c r="D36" s="106">
        <v>100</v>
      </c>
      <c r="E36" s="58">
        <v>100</v>
      </c>
      <c r="F36" s="106">
        <v>100</v>
      </c>
      <c r="G36" s="105"/>
      <c r="H36" s="40">
        <f t="shared" si="1"/>
        <v>1</v>
      </c>
      <c r="I36" s="39"/>
      <c r="J36" s="39"/>
    </row>
    <row r="37" spans="1:10" ht="42" customHeight="1" x14ac:dyDescent="0.2">
      <c r="A37" s="106">
        <v>3</v>
      </c>
      <c r="B37" s="105" t="s">
        <v>93</v>
      </c>
      <c r="C37" s="106" t="s">
        <v>70</v>
      </c>
      <c r="D37" s="106">
        <v>30</v>
      </c>
      <c r="E37" s="106">
        <v>33.9</v>
      </c>
      <c r="F37" s="106">
        <v>52</v>
      </c>
      <c r="G37" s="105"/>
      <c r="H37" s="40">
        <f t="shared" si="1"/>
        <v>1.5339233038348083</v>
      </c>
      <c r="I37" s="39"/>
      <c r="J37" s="39"/>
    </row>
    <row r="38" spans="1:10" ht="51.75" customHeight="1" x14ac:dyDescent="0.2">
      <c r="A38" s="106">
        <v>4</v>
      </c>
      <c r="B38" s="105" t="s">
        <v>94</v>
      </c>
      <c r="C38" s="106" t="s">
        <v>70</v>
      </c>
      <c r="D38" s="106">
        <v>49</v>
      </c>
      <c r="E38" s="106">
        <v>50</v>
      </c>
      <c r="F38" s="106">
        <v>49</v>
      </c>
      <c r="G38" s="105"/>
      <c r="H38" s="40">
        <f t="shared" si="1"/>
        <v>0.98</v>
      </c>
      <c r="I38" s="39"/>
      <c r="J38" s="39"/>
    </row>
    <row r="39" spans="1:10" ht="42.75" customHeight="1" x14ac:dyDescent="0.2">
      <c r="A39" s="106">
        <v>5</v>
      </c>
      <c r="B39" s="105" t="s">
        <v>95</v>
      </c>
      <c r="C39" s="106" t="s">
        <v>70</v>
      </c>
      <c r="D39" s="106">
        <v>12</v>
      </c>
      <c r="E39" s="106">
        <v>11.5</v>
      </c>
      <c r="F39" s="106">
        <v>12</v>
      </c>
      <c r="G39" s="105"/>
      <c r="H39" s="40">
        <f t="shared" si="1"/>
        <v>1.0434782608695652</v>
      </c>
      <c r="I39" s="39"/>
      <c r="J39" s="39"/>
    </row>
    <row r="40" spans="1:10" ht="28.5" customHeight="1" x14ac:dyDescent="0.2">
      <c r="A40" s="171" t="s">
        <v>170</v>
      </c>
      <c r="B40" s="171"/>
      <c r="C40" s="171"/>
      <c r="D40" s="171"/>
      <c r="E40" s="171"/>
      <c r="F40" s="171"/>
      <c r="G40" s="171"/>
      <c r="H40" s="40"/>
      <c r="I40" s="39"/>
      <c r="J40" s="39"/>
    </row>
    <row r="41" spans="1:10" ht="51.75" customHeight="1" x14ac:dyDescent="0.2">
      <c r="A41" s="106">
        <v>1</v>
      </c>
      <c r="B41" s="105" t="s">
        <v>96</v>
      </c>
      <c r="C41" s="106" t="s">
        <v>70</v>
      </c>
      <c r="D41" s="106">
        <v>87</v>
      </c>
      <c r="E41" s="106">
        <v>88</v>
      </c>
      <c r="F41" s="106">
        <v>88</v>
      </c>
      <c r="G41" s="105"/>
      <c r="H41" s="40">
        <f t="shared" si="1"/>
        <v>1</v>
      </c>
      <c r="I41" s="39"/>
      <c r="J41" s="39"/>
    </row>
    <row r="42" spans="1:10" ht="104.25" customHeight="1" x14ac:dyDescent="0.2">
      <c r="A42" s="106">
        <v>2</v>
      </c>
      <c r="B42" s="105" t="s">
        <v>97</v>
      </c>
      <c r="C42" s="106" t="s">
        <v>70</v>
      </c>
      <c r="D42" s="106">
        <v>79</v>
      </c>
      <c r="E42" s="106">
        <v>80</v>
      </c>
      <c r="F42" s="106">
        <v>80</v>
      </c>
      <c r="G42" s="105"/>
      <c r="H42" s="40">
        <f t="shared" si="1"/>
        <v>1</v>
      </c>
      <c r="I42" s="39"/>
      <c r="J42" s="39"/>
    </row>
    <row r="43" spans="1:10" ht="38.25" x14ac:dyDescent="0.2">
      <c r="A43" s="106">
        <v>3</v>
      </c>
      <c r="B43" s="105" t="s">
        <v>98</v>
      </c>
      <c r="C43" s="106" t="s">
        <v>70</v>
      </c>
      <c r="D43" s="106">
        <v>40</v>
      </c>
      <c r="E43" s="106">
        <v>40</v>
      </c>
      <c r="F43" s="106">
        <v>53</v>
      </c>
      <c r="G43" s="105"/>
      <c r="H43" s="40">
        <f t="shared" si="1"/>
        <v>1.325</v>
      </c>
      <c r="I43" s="39"/>
      <c r="J43" s="39"/>
    </row>
    <row r="44" spans="1:10" ht="64.5" customHeight="1" x14ac:dyDescent="0.2">
      <c r="A44" s="106">
        <v>4</v>
      </c>
      <c r="B44" s="105" t="s">
        <v>99</v>
      </c>
      <c r="C44" s="106" t="s">
        <v>70</v>
      </c>
      <c r="D44" s="106">
        <v>52</v>
      </c>
      <c r="E44" s="106">
        <v>53</v>
      </c>
      <c r="F44" s="106">
        <v>93</v>
      </c>
      <c r="G44" s="105"/>
      <c r="H44" s="40">
        <f t="shared" si="1"/>
        <v>1.7547169811320755</v>
      </c>
      <c r="I44" s="39"/>
      <c r="J44" s="39"/>
    </row>
    <row r="45" spans="1:10" ht="63.75" x14ac:dyDescent="0.2">
      <c r="A45" s="106">
        <v>5</v>
      </c>
      <c r="B45" s="105" t="s">
        <v>100</v>
      </c>
      <c r="C45" s="106" t="s">
        <v>70</v>
      </c>
      <c r="D45" s="106">
        <v>52</v>
      </c>
      <c r="E45" s="106">
        <v>53</v>
      </c>
      <c r="F45" s="106">
        <v>52</v>
      </c>
      <c r="G45" s="105"/>
      <c r="H45" s="40">
        <f t="shared" si="1"/>
        <v>0.98113207547169812</v>
      </c>
      <c r="I45" s="42"/>
      <c r="J45" s="42"/>
    </row>
    <row r="46" spans="1:10" ht="27.75" customHeight="1" x14ac:dyDescent="0.2">
      <c r="A46" s="171" t="s">
        <v>171</v>
      </c>
      <c r="B46" s="171"/>
      <c r="C46" s="171"/>
      <c r="D46" s="171"/>
      <c r="E46" s="171"/>
      <c r="F46" s="171"/>
      <c r="G46" s="171"/>
      <c r="H46" s="40"/>
      <c r="I46" s="39"/>
      <c r="J46" s="39"/>
    </row>
    <row r="47" spans="1:10" ht="38.25" x14ac:dyDescent="0.2">
      <c r="A47" s="106">
        <v>1</v>
      </c>
      <c r="B47" s="105" t="s">
        <v>101</v>
      </c>
      <c r="C47" s="106" t="s">
        <v>102</v>
      </c>
      <c r="D47" s="106" t="s">
        <v>103</v>
      </c>
      <c r="E47" s="106" t="s">
        <v>103</v>
      </c>
      <c r="F47" s="106" t="s">
        <v>103</v>
      </c>
      <c r="G47" s="105"/>
      <c r="H47" s="40">
        <v>1</v>
      </c>
      <c r="I47" s="39"/>
      <c r="J47" s="39"/>
    </row>
    <row r="48" spans="1:10" ht="114.75" x14ac:dyDescent="0.2">
      <c r="A48" s="106">
        <v>2</v>
      </c>
      <c r="B48" s="105" t="s">
        <v>104</v>
      </c>
      <c r="C48" s="106" t="s">
        <v>70</v>
      </c>
      <c r="D48" s="106">
        <v>100</v>
      </c>
      <c r="E48" s="106">
        <v>100</v>
      </c>
      <c r="F48" s="106">
        <v>100</v>
      </c>
      <c r="G48" s="105"/>
      <c r="H48" s="40">
        <f t="shared" si="1"/>
        <v>1</v>
      </c>
      <c r="I48" s="39"/>
      <c r="J48" s="39"/>
    </row>
    <row r="49" spans="1:12" ht="76.5" x14ac:dyDescent="0.2">
      <c r="A49" s="106">
        <v>3</v>
      </c>
      <c r="B49" s="105" t="s">
        <v>75</v>
      </c>
      <c r="C49" s="106" t="s">
        <v>70</v>
      </c>
      <c r="D49" s="106">
        <v>92</v>
      </c>
      <c r="E49" s="106">
        <v>93</v>
      </c>
      <c r="F49" s="106">
        <v>92</v>
      </c>
      <c r="G49" s="105"/>
      <c r="H49" s="40">
        <f t="shared" si="1"/>
        <v>0.989247311827957</v>
      </c>
      <c r="I49" s="39"/>
      <c r="J49" s="39"/>
    </row>
    <row r="50" spans="1:12" ht="76.5" x14ac:dyDescent="0.2">
      <c r="A50" s="106">
        <v>4</v>
      </c>
      <c r="B50" s="105" t="s">
        <v>78</v>
      </c>
      <c r="C50" s="106" t="s">
        <v>70</v>
      </c>
      <c r="D50" s="106">
        <v>63.3</v>
      </c>
      <c r="E50" s="106">
        <v>69</v>
      </c>
      <c r="F50" s="106">
        <v>68.3</v>
      </c>
      <c r="G50" s="105"/>
      <c r="H50" s="40">
        <f t="shared" si="1"/>
        <v>0.98985507246376803</v>
      </c>
      <c r="I50" s="39"/>
      <c r="J50" s="39"/>
    </row>
    <row r="51" spans="1:12" ht="25.5" customHeight="1" x14ac:dyDescent="0.2">
      <c r="A51" s="171" t="s">
        <v>172</v>
      </c>
      <c r="B51" s="171"/>
      <c r="C51" s="171"/>
      <c r="D51" s="171"/>
      <c r="E51" s="171"/>
      <c r="F51" s="171"/>
      <c r="G51" s="171"/>
      <c r="H51" s="39"/>
      <c r="I51" s="39"/>
      <c r="J51" s="39"/>
    </row>
    <row r="52" spans="1:12" ht="25.5" x14ac:dyDescent="0.2">
      <c r="A52" s="106">
        <v>1</v>
      </c>
      <c r="B52" s="85" t="s">
        <v>105</v>
      </c>
      <c r="C52" s="106" t="s">
        <v>70</v>
      </c>
      <c r="D52" s="106">
        <v>37</v>
      </c>
      <c r="E52" s="106">
        <v>36</v>
      </c>
      <c r="F52" s="106">
        <v>37</v>
      </c>
      <c r="G52" s="85"/>
      <c r="H52" s="43">
        <f>F52/E52</f>
        <v>1.0277777777777777</v>
      </c>
      <c r="I52" s="39"/>
      <c r="J52" s="39"/>
    </row>
    <row r="53" spans="1:12" ht="25.5" x14ac:dyDescent="0.2">
      <c r="A53" s="169">
        <v>2</v>
      </c>
      <c r="B53" s="105" t="s">
        <v>106</v>
      </c>
      <c r="C53" s="169" t="s">
        <v>70</v>
      </c>
      <c r="D53" s="106">
        <v>3</v>
      </c>
      <c r="E53" s="106">
        <v>2.9</v>
      </c>
      <c r="F53" s="106">
        <v>3</v>
      </c>
      <c r="G53" s="105"/>
      <c r="H53" s="43">
        <f t="shared" ref="H53:H55" si="2">F53/E53</f>
        <v>1.0344827586206897</v>
      </c>
      <c r="I53" s="39"/>
      <c r="J53" s="39"/>
    </row>
    <row r="54" spans="1:12" x14ac:dyDescent="0.2">
      <c r="A54" s="169"/>
      <c r="B54" s="105" t="s">
        <v>107</v>
      </c>
      <c r="C54" s="169"/>
      <c r="D54" s="106"/>
      <c r="E54" s="106"/>
      <c r="F54" s="106"/>
      <c r="G54" s="105"/>
      <c r="H54" s="43"/>
      <c r="I54" s="39"/>
      <c r="J54" s="44"/>
    </row>
    <row r="55" spans="1:12" ht="25.5" x14ac:dyDescent="0.2">
      <c r="A55" s="169"/>
      <c r="B55" s="105" t="s">
        <v>108</v>
      </c>
      <c r="C55" s="169"/>
      <c r="D55" s="106">
        <v>65.3</v>
      </c>
      <c r="E55" s="106">
        <v>65.5</v>
      </c>
      <c r="F55" s="106">
        <v>65.3</v>
      </c>
      <c r="G55" s="105"/>
      <c r="H55" s="43">
        <f t="shared" si="2"/>
        <v>0.99694656488549616</v>
      </c>
      <c r="I55" s="39"/>
      <c r="J55" s="39"/>
    </row>
    <row r="56" spans="1:12" ht="33.75" customHeight="1" x14ac:dyDescent="0.2">
      <c r="A56" s="178" t="s">
        <v>119</v>
      </c>
      <c r="B56" s="178"/>
      <c r="C56" s="178"/>
      <c r="D56" s="178"/>
      <c r="E56" s="178"/>
      <c r="F56" s="178"/>
      <c r="G56" s="178"/>
      <c r="H56" s="98">
        <f>(H58+H59+H61+H62+H63+H64+H66+H67+H68+H69+H70+H72+H74+H75+H76+H77+H78+H80+H81+H82+H83+H85+H86+H87+H88+H91+H92+H94+H95+H96+H97+H98+H99+H100)/34</f>
        <v>0</v>
      </c>
      <c r="I56" s="45"/>
      <c r="J56" s="45"/>
      <c r="K56" s="45"/>
    </row>
    <row r="57" spans="1:12" ht="43.5" customHeight="1" x14ac:dyDescent="0.2">
      <c r="A57" s="176" t="s">
        <v>173</v>
      </c>
      <c r="B57" s="176"/>
      <c r="C57" s="176"/>
      <c r="D57" s="176"/>
      <c r="E57" s="176"/>
      <c r="F57" s="176"/>
      <c r="G57" s="176"/>
      <c r="H57" s="46"/>
      <c r="I57" s="46"/>
      <c r="J57" s="46"/>
      <c r="K57" s="46"/>
    </row>
    <row r="58" spans="1:12" ht="76.5" x14ac:dyDescent="0.2">
      <c r="A58" s="86">
        <v>1</v>
      </c>
      <c r="B58" s="125" t="s">
        <v>120</v>
      </c>
      <c r="C58" s="86" t="s">
        <v>70</v>
      </c>
      <c r="D58" s="126">
        <v>68</v>
      </c>
      <c r="E58" s="127">
        <v>68</v>
      </c>
      <c r="F58" s="126"/>
      <c r="G58" s="126"/>
      <c r="H58" s="43">
        <f t="shared" ref="H58:H100" si="3">F58/E58</f>
        <v>0</v>
      </c>
      <c r="I58" s="47"/>
      <c r="J58" s="47"/>
      <c r="K58" s="47"/>
      <c r="L58" s="48"/>
    </row>
    <row r="59" spans="1:12" ht="127.5" x14ac:dyDescent="0.2">
      <c r="A59" s="86">
        <v>2</v>
      </c>
      <c r="B59" s="125" t="s">
        <v>121</v>
      </c>
      <c r="C59" s="86" t="s">
        <v>70</v>
      </c>
      <c r="D59" s="128">
        <v>7.2</v>
      </c>
      <c r="E59" s="129">
        <v>7.2</v>
      </c>
      <c r="F59" s="128"/>
      <c r="G59" s="128"/>
      <c r="H59" s="43">
        <f t="shared" si="3"/>
        <v>0</v>
      </c>
      <c r="I59" s="49"/>
      <c r="J59" s="49"/>
      <c r="K59" s="49"/>
      <c r="L59" s="48"/>
    </row>
    <row r="60" spans="1:12" ht="44.25" customHeight="1" x14ac:dyDescent="0.2">
      <c r="A60" s="176" t="s">
        <v>174</v>
      </c>
      <c r="B60" s="176"/>
      <c r="C60" s="176"/>
      <c r="D60" s="176"/>
      <c r="E60" s="176"/>
      <c r="F60" s="176"/>
      <c r="G60" s="176"/>
      <c r="H60" s="43"/>
      <c r="I60" s="50"/>
      <c r="J60" s="50"/>
      <c r="K60" s="50"/>
    </row>
    <row r="61" spans="1:12" ht="89.25" x14ac:dyDescent="0.2">
      <c r="A61" s="86">
        <v>3</v>
      </c>
      <c r="B61" s="125" t="s">
        <v>122</v>
      </c>
      <c r="C61" s="86" t="s">
        <v>70</v>
      </c>
      <c r="D61" s="86">
        <v>100</v>
      </c>
      <c r="E61" s="130">
        <v>90</v>
      </c>
      <c r="F61" s="86"/>
      <c r="G61" s="97"/>
      <c r="H61" s="43">
        <f t="shared" si="3"/>
        <v>0</v>
      </c>
      <c r="I61" s="51"/>
      <c r="J61" s="51"/>
      <c r="K61" s="51"/>
    </row>
    <row r="62" spans="1:12" ht="63.75" x14ac:dyDescent="0.2">
      <c r="A62" s="86">
        <v>4</v>
      </c>
      <c r="B62" s="125" t="s">
        <v>123</v>
      </c>
      <c r="C62" s="86" t="s">
        <v>70</v>
      </c>
      <c r="D62" s="128">
        <v>56.5</v>
      </c>
      <c r="E62" s="128">
        <v>56.9</v>
      </c>
      <c r="F62" s="128"/>
      <c r="G62" s="97"/>
      <c r="H62" s="43">
        <f t="shared" si="3"/>
        <v>0</v>
      </c>
      <c r="I62" s="49"/>
      <c r="J62" s="49"/>
      <c r="K62" s="49"/>
    </row>
    <row r="63" spans="1:12" ht="118.5" customHeight="1" x14ac:dyDescent="0.2">
      <c r="A63" s="86">
        <v>5</v>
      </c>
      <c r="B63" s="125" t="s">
        <v>124</v>
      </c>
      <c r="C63" s="86" t="s">
        <v>70</v>
      </c>
      <c r="D63" s="86">
        <v>21.1</v>
      </c>
      <c r="E63" s="130">
        <v>4</v>
      </c>
      <c r="F63" s="86"/>
      <c r="G63" s="97"/>
      <c r="H63" s="43">
        <f t="shared" si="3"/>
        <v>0</v>
      </c>
      <c r="I63" s="51"/>
      <c r="J63" s="51"/>
      <c r="K63" s="51"/>
    </row>
    <row r="64" spans="1:12" ht="76.5" x14ac:dyDescent="0.2">
      <c r="A64" s="86">
        <v>6</v>
      </c>
      <c r="B64" s="125" t="s">
        <v>125</v>
      </c>
      <c r="C64" s="86" t="s">
        <v>70</v>
      </c>
      <c r="D64" s="131">
        <v>100</v>
      </c>
      <c r="E64" s="132">
        <v>83</v>
      </c>
      <c r="F64" s="131"/>
      <c r="G64" s="97"/>
      <c r="H64" s="43">
        <f t="shared" si="3"/>
        <v>0</v>
      </c>
      <c r="I64" s="52"/>
      <c r="J64" s="52"/>
      <c r="K64" s="52"/>
    </row>
    <row r="65" spans="1:11" ht="47.25" customHeight="1" x14ac:dyDescent="0.2">
      <c r="A65" s="176" t="s">
        <v>175</v>
      </c>
      <c r="B65" s="176"/>
      <c r="C65" s="176"/>
      <c r="D65" s="176"/>
      <c r="E65" s="176"/>
      <c r="F65" s="176"/>
      <c r="G65" s="176"/>
      <c r="H65" s="43"/>
      <c r="I65" s="46"/>
      <c r="J65" s="46"/>
      <c r="K65" s="46"/>
    </row>
    <row r="66" spans="1:11" ht="63.75" x14ac:dyDescent="0.2">
      <c r="A66" s="86">
        <v>7</v>
      </c>
      <c r="B66" s="125" t="s">
        <v>126</v>
      </c>
      <c r="C66" s="86" t="s">
        <v>70</v>
      </c>
      <c r="D66" s="126">
        <v>68</v>
      </c>
      <c r="E66" s="127">
        <v>68</v>
      </c>
      <c r="F66" s="126"/>
      <c r="G66" s="126"/>
      <c r="H66" s="43">
        <f t="shared" si="3"/>
        <v>0</v>
      </c>
      <c r="I66" s="47"/>
      <c r="J66" s="47"/>
      <c r="K66" s="47"/>
    </row>
    <row r="67" spans="1:11" ht="89.25" x14ac:dyDescent="0.2">
      <c r="A67" s="86">
        <v>8</v>
      </c>
      <c r="B67" s="125" t="s">
        <v>127</v>
      </c>
      <c r="C67" s="86" t="s">
        <v>70</v>
      </c>
      <c r="D67" s="128">
        <v>11.9</v>
      </c>
      <c r="E67" s="129">
        <v>11.4</v>
      </c>
      <c r="F67" s="128"/>
      <c r="G67" s="97"/>
      <c r="H67" s="43">
        <f t="shared" si="3"/>
        <v>0</v>
      </c>
      <c r="I67" s="49"/>
      <c r="J67" s="49"/>
      <c r="K67" s="49"/>
    </row>
    <row r="68" spans="1:11" ht="25.5" x14ac:dyDescent="0.2">
      <c r="A68" s="86">
        <v>9</v>
      </c>
      <c r="B68" s="125" t="s">
        <v>128</v>
      </c>
      <c r="C68" s="86" t="s">
        <v>70</v>
      </c>
      <c r="D68" s="126">
        <v>1.1000000000000001</v>
      </c>
      <c r="E68" s="127">
        <v>0.9</v>
      </c>
      <c r="F68" s="126"/>
      <c r="G68" s="97"/>
      <c r="H68" s="43">
        <f t="shared" si="3"/>
        <v>0</v>
      </c>
      <c r="I68" s="47"/>
      <c r="J68" s="47"/>
      <c r="K68" s="47"/>
    </row>
    <row r="69" spans="1:11" ht="76.5" x14ac:dyDescent="0.2">
      <c r="A69" s="86">
        <v>10</v>
      </c>
      <c r="B69" s="125" t="s">
        <v>129</v>
      </c>
      <c r="C69" s="86" t="s">
        <v>70</v>
      </c>
      <c r="D69" s="126">
        <v>94.7</v>
      </c>
      <c r="E69" s="127">
        <v>94</v>
      </c>
      <c r="F69" s="126"/>
      <c r="G69" s="97"/>
      <c r="H69" s="43">
        <f t="shared" si="3"/>
        <v>0</v>
      </c>
      <c r="I69" s="47"/>
      <c r="J69" s="47"/>
      <c r="K69" s="47"/>
    </row>
    <row r="70" spans="1:11" ht="89.25" x14ac:dyDescent="0.2">
      <c r="A70" s="86">
        <v>11</v>
      </c>
      <c r="B70" s="125" t="s">
        <v>130</v>
      </c>
      <c r="C70" s="86" t="s">
        <v>70</v>
      </c>
      <c r="D70" s="126">
        <v>36</v>
      </c>
      <c r="E70" s="127">
        <v>36</v>
      </c>
      <c r="F70" s="126"/>
      <c r="G70" s="126"/>
      <c r="H70" s="43">
        <f t="shared" si="3"/>
        <v>0</v>
      </c>
      <c r="I70" s="47"/>
      <c r="J70" s="47"/>
      <c r="K70" s="47"/>
    </row>
    <row r="71" spans="1:11" ht="41.25" customHeight="1" x14ac:dyDescent="0.2">
      <c r="A71" s="176" t="s">
        <v>176</v>
      </c>
      <c r="B71" s="176"/>
      <c r="C71" s="176"/>
      <c r="D71" s="176"/>
      <c r="E71" s="176"/>
      <c r="F71" s="176"/>
      <c r="G71" s="176"/>
      <c r="H71" s="43"/>
      <c r="I71" s="46"/>
      <c r="J71" s="46"/>
      <c r="K71" s="46"/>
    </row>
    <row r="72" spans="1:11" ht="89.25" x14ac:dyDescent="0.2">
      <c r="A72" s="86">
        <v>12</v>
      </c>
      <c r="B72" s="125" t="s">
        <v>131</v>
      </c>
      <c r="C72" s="86" t="s">
        <v>70</v>
      </c>
      <c r="D72" s="126">
        <v>70</v>
      </c>
      <c r="E72" s="126">
        <v>70</v>
      </c>
      <c r="F72" s="126"/>
      <c r="G72" s="126"/>
      <c r="H72" s="43">
        <f t="shared" si="3"/>
        <v>0</v>
      </c>
      <c r="I72" s="47"/>
      <c r="J72" s="47"/>
      <c r="K72" s="47"/>
    </row>
    <row r="73" spans="1:11" ht="48" customHeight="1" x14ac:dyDescent="0.2">
      <c r="A73" s="176" t="s">
        <v>177</v>
      </c>
      <c r="B73" s="176"/>
      <c r="C73" s="176"/>
      <c r="D73" s="176"/>
      <c r="E73" s="176"/>
      <c r="F73" s="176"/>
      <c r="G73" s="176"/>
      <c r="H73" s="43"/>
      <c r="I73" s="46"/>
      <c r="J73" s="46"/>
      <c r="K73" s="46"/>
    </row>
    <row r="74" spans="1:11" ht="89.25" x14ac:dyDescent="0.2">
      <c r="A74" s="86">
        <v>13</v>
      </c>
      <c r="B74" s="125" t="s">
        <v>262</v>
      </c>
      <c r="C74" s="131" t="s">
        <v>132</v>
      </c>
      <c r="D74" s="131" t="s">
        <v>324</v>
      </c>
      <c r="E74" s="131" t="s">
        <v>323</v>
      </c>
      <c r="F74" s="131"/>
      <c r="G74" s="97"/>
      <c r="H74" s="43"/>
      <c r="I74" s="52"/>
      <c r="J74" s="52"/>
      <c r="K74" s="52"/>
    </row>
    <row r="75" spans="1:11" ht="102" x14ac:dyDescent="0.2">
      <c r="A75" s="86">
        <v>14</v>
      </c>
      <c r="B75" s="133" t="s">
        <v>133</v>
      </c>
      <c r="C75" s="131" t="s">
        <v>134</v>
      </c>
      <c r="D75" s="131">
        <v>1</v>
      </c>
      <c r="E75" s="132">
        <v>1</v>
      </c>
      <c r="F75" s="131"/>
      <c r="G75" s="131"/>
      <c r="H75" s="43">
        <f t="shared" si="3"/>
        <v>0</v>
      </c>
      <c r="I75" s="52"/>
      <c r="J75" s="52"/>
      <c r="K75" s="52"/>
    </row>
    <row r="76" spans="1:11" ht="63.75" x14ac:dyDescent="0.2">
      <c r="A76" s="86">
        <v>15</v>
      </c>
      <c r="B76" s="133" t="s">
        <v>135</v>
      </c>
      <c r="C76" s="131" t="s">
        <v>136</v>
      </c>
      <c r="D76" s="131">
        <v>1</v>
      </c>
      <c r="E76" s="132">
        <v>1</v>
      </c>
      <c r="F76" s="131"/>
      <c r="G76" s="131"/>
      <c r="H76" s="43">
        <f t="shared" si="3"/>
        <v>0</v>
      </c>
      <c r="I76" s="52"/>
      <c r="J76" s="52"/>
      <c r="K76" s="52"/>
    </row>
    <row r="77" spans="1:11" ht="63.75" x14ac:dyDescent="0.2">
      <c r="A77" s="86">
        <v>16</v>
      </c>
      <c r="B77" s="133" t="s">
        <v>137</v>
      </c>
      <c r="C77" s="131" t="s">
        <v>138</v>
      </c>
      <c r="D77" s="131">
        <v>1</v>
      </c>
      <c r="E77" s="132">
        <v>1</v>
      </c>
      <c r="F77" s="131"/>
      <c r="G77" s="131"/>
      <c r="H77" s="43">
        <f t="shared" si="3"/>
        <v>0</v>
      </c>
      <c r="I77" s="52"/>
      <c r="J77" s="52"/>
      <c r="K77" s="52"/>
    </row>
    <row r="78" spans="1:11" ht="102" x14ac:dyDescent="0.2">
      <c r="A78" s="86">
        <v>17</v>
      </c>
      <c r="B78" s="125" t="s">
        <v>139</v>
      </c>
      <c r="C78" s="131" t="s">
        <v>140</v>
      </c>
      <c r="D78" s="131">
        <v>1</v>
      </c>
      <c r="E78" s="132">
        <v>1</v>
      </c>
      <c r="F78" s="131"/>
      <c r="G78" s="131"/>
      <c r="H78" s="43">
        <f t="shared" si="3"/>
        <v>0</v>
      </c>
      <c r="I78" s="52"/>
      <c r="J78" s="52"/>
      <c r="K78" s="52"/>
    </row>
    <row r="79" spans="1:11" ht="45" customHeight="1" x14ac:dyDescent="0.2">
      <c r="A79" s="176" t="s">
        <v>178</v>
      </c>
      <c r="B79" s="176"/>
      <c r="C79" s="176"/>
      <c r="D79" s="176"/>
      <c r="E79" s="176"/>
      <c r="F79" s="176"/>
      <c r="G79" s="176"/>
      <c r="H79" s="43"/>
      <c r="I79" s="53"/>
      <c r="J79" s="53"/>
      <c r="K79" s="53"/>
    </row>
    <row r="80" spans="1:11" ht="78" customHeight="1" x14ac:dyDescent="0.2">
      <c r="A80" s="86">
        <v>18</v>
      </c>
      <c r="B80" s="125" t="s">
        <v>141</v>
      </c>
      <c r="C80" s="86" t="s">
        <v>70</v>
      </c>
      <c r="D80" s="128">
        <v>45</v>
      </c>
      <c r="E80" s="128">
        <v>44.6</v>
      </c>
      <c r="F80" s="128"/>
      <c r="G80" s="128"/>
      <c r="H80" s="43">
        <f t="shared" si="3"/>
        <v>0</v>
      </c>
      <c r="I80" s="49"/>
      <c r="J80" s="49"/>
      <c r="K80" s="49"/>
    </row>
    <row r="81" spans="1:11" ht="81" customHeight="1" x14ac:dyDescent="0.2">
      <c r="A81" s="86">
        <v>19</v>
      </c>
      <c r="B81" s="125" t="s">
        <v>142</v>
      </c>
      <c r="C81" s="86" t="s">
        <v>70</v>
      </c>
      <c r="D81" s="128">
        <v>30</v>
      </c>
      <c r="E81" s="128">
        <v>30</v>
      </c>
      <c r="F81" s="128"/>
      <c r="G81" s="128"/>
      <c r="H81" s="43">
        <f t="shared" si="3"/>
        <v>0</v>
      </c>
      <c r="I81" s="49"/>
      <c r="J81" s="49"/>
      <c r="K81" s="49"/>
    </row>
    <row r="82" spans="1:11" ht="102" x14ac:dyDescent="0.2">
      <c r="A82" s="86">
        <v>20</v>
      </c>
      <c r="B82" s="125" t="s">
        <v>143</v>
      </c>
      <c r="C82" s="86" t="s">
        <v>70</v>
      </c>
      <c r="D82" s="128">
        <v>55</v>
      </c>
      <c r="E82" s="128">
        <v>55</v>
      </c>
      <c r="F82" s="128"/>
      <c r="G82" s="128"/>
      <c r="H82" s="43">
        <f t="shared" si="3"/>
        <v>0</v>
      </c>
      <c r="I82" s="49"/>
      <c r="J82" s="49"/>
      <c r="K82" s="49"/>
    </row>
    <row r="83" spans="1:11" ht="63.75" x14ac:dyDescent="0.2">
      <c r="A83" s="86">
        <v>21</v>
      </c>
      <c r="B83" s="125" t="s">
        <v>144</v>
      </c>
      <c r="C83" s="86" t="s">
        <v>70</v>
      </c>
      <c r="D83" s="131">
        <v>45</v>
      </c>
      <c r="E83" s="128">
        <v>45</v>
      </c>
      <c r="F83" s="131"/>
      <c r="G83" s="131"/>
      <c r="H83" s="43">
        <f t="shared" si="3"/>
        <v>0</v>
      </c>
      <c r="I83" s="52"/>
      <c r="J83" s="52"/>
      <c r="K83" s="52"/>
    </row>
    <row r="84" spans="1:11" ht="50.25" customHeight="1" x14ac:dyDescent="0.2">
      <c r="A84" s="176" t="s">
        <v>179</v>
      </c>
      <c r="B84" s="176"/>
      <c r="C84" s="176"/>
      <c r="D84" s="176"/>
      <c r="E84" s="176"/>
      <c r="F84" s="176"/>
      <c r="G84" s="176"/>
      <c r="H84" s="43"/>
      <c r="I84" s="46"/>
      <c r="J84" s="46"/>
      <c r="K84" s="46"/>
    </row>
    <row r="85" spans="1:11" ht="38.25" x14ac:dyDescent="0.2">
      <c r="A85" s="86">
        <v>22</v>
      </c>
      <c r="B85" s="125" t="s">
        <v>145</v>
      </c>
      <c r="C85" s="86" t="s">
        <v>70</v>
      </c>
      <c r="D85" s="128">
        <v>18.5</v>
      </c>
      <c r="E85" s="129">
        <v>15.4</v>
      </c>
      <c r="F85" s="128"/>
      <c r="G85" s="108"/>
      <c r="H85" s="43">
        <f t="shared" si="3"/>
        <v>0</v>
      </c>
      <c r="I85" s="52"/>
      <c r="J85" s="52"/>
      <c r="K85" s="52"/>
    </row>
    <row r="86" spans="1:11" ht="51" x14ac:dyDescent="0.2">
      <c r="A86" s="86">
        <v>23</v>
      </c>
      <c r="B86" s="125" t="s">
        <v>146</v>
      </c>
      <c r="C86" s="86" t="s">
        <v>147</v>
      </c>
      <c r="D86" s="131">
        <v>17</v>
      </c>
      <c r="E86" s="131">
        <v>17</v>
      </c>
      <c r="F86" s="131"/>
      <c r="G86" s="108"/>
      <c r="H86" s="43">
        <f t="shared" si="3"/>
        <v>0</v>
      </c>
      <c r="I86" s="52"/>
      <c r="J86" s="52"/>
      <c r="K86" s="52"/>
    </row>
    <row r="87" spans="1:11" ht="96.75" customHeight="1" x14ac:dyDescent="0.2">
      <c r="A87" s="86">
        <v>24</v>
      </c>
      <c r="B87" s="125" t="s">
        <v>148</v>
      </c>
      <c r="C87" s="86" t="s">
        <v>147</v>
      </c>
      <c r="D87" s="131">
        <v>3580</v>
      </c>
      <c r="E87" s="132">
        <v>3519</v>
      </c>
      <c r="F87" s="131"/>
      <c r="G87" s="108"/>
      <c r="H87" s="43">
        <f t="shared" si="3"/>
        <v>0</v>
      </c>
      <c r="I87" s="52"/>
      <c r="J87" s="52"/>
      <c r="K87" s="52"/>
    </row>
    <row r="88" spans="1:11" ht="38.25" x14ac:dyDescent="0.2">
      <c r="A88" s="86">
        <v>25</v>
      </c>
      <c r="B88" s="125" t="s">
        <v>149</v>
      </c>
      <c r="C88" s="86" t="s">
        <v>147</v>
      </c>
      <c r="D88" s="131">
        <v>300</v>
      </c>
      <c r="E88" s="132">
        <v>300</v>
      </c>
      <c r="F88" s="131"/>
      <c r="G88" s="131"/>
      <c r="H88" s="43">
        <f t="shared" si="3"/>
        <v>0</v>
      </c>
      <c r="I88" s="52"/>
      <c r="J88" s="52"/>
      <c r="K88" s="52"/>
    </row>
    <row r="89" spans="1:11" ht="63.75" x14ac:dyDescent="0.2">
      <c r="A89" s="86">
        <v>26</v>
      </c>
      <c r="B89" s="125" t="s">
        <v>150</v>
      </c>
      <c r="C89" s="131" t="s">
        <v>151</v>
      </c>
      <c r="D89" s="131">
        <v>0</v>
      </c>
      <c r="E89" s="131">
        <v>1</v>
      </c>
      <c r="F89" s="131"/>
      <c r="G89" s="131"/>
      <c r="H89" s="43"/>
      <c r="I89" s="52"/>
      <c r="J89" s="52"/>
      <c r="K89" s="52"/>
    </row>
    <row r="90" spans="1:11" ht="46.5" customHeight="1" x14ac:dyDescent="0.2">
      <c r="A90" s="177" t="s">
        <v>180</v>
      </c>
      <c r="B90" s="177"/>
      <c r="C90" s="177"/>
      <c r="D90" s="177"/>
      <c r="E90" s="177"/>
      <c r="F90" s="177"/>
      <c r="G90" s="177"/>
      <c r="H90" s="43"/>
      <c r="I90" s="50"/>
      <c r="J90" s="50"/>
      <c r="K90" s="50"/>
    </row>
    <row r="91" spans="1:11" ht="51" x14ac:dyDescent="0.2">
      <c r="A91" s="86">
        <v>27</v>
      </c>
      <c r="B91" s="125" t="s">
        <v>152</v>
      </c>
      <c r="C91" s="131" t="s">
        <v>153</v>
      </c>
      <c r="D91" s="131">
        <v>21</v>
      </c>
      <c r="E91" s="132">
        <v>15</v>
      </c>
      <c r="F91" s="131"/>
      <c r="G91" s="131"/>
      <c r="H91" s="43">
        <f t="shared" si="3"/>
        <v>0</v>
      </c>
      <c r="I91" s="52"/>
      <c r="J91" s="52"/>
      <c r="K91" s="52"/>
    </row>
    <row r="92" spans="1:11" ht="38.25" x14ac:dyDescent="0.2">
      <c r="A92" s="86">
        <v>28</v>
      </c>
      <c r="B92" s="125" t="s">
        <v>154</v>
      </c>
      <c r="C92" s="131" t="s">
        <v>155</v>
      </c>
      <c r="D92" s="131">
        <v>5</v>
      </c>
      <c r="E92" s="132">
        <v>5</v>
      </c>
      <c r="F92" s="131"/>
      <c r="G92" s="131"/>
      <c r="H92" s="43">
        <f t="shared" si="3"/>
        <v>0</v>
      </c>
      <c r="I92" s="52"/>
      <c r="J92" s="52"/>
      <c r="K92" s="52"/>
    </row>
    <row r="93" spans="1:11" ht="36" customHeight="1" x14ac:dyDescent="0.2">
      <c r="A93" s="176" t="s">
        <v>181</v>
      </c>
      <c r="B93" s="176"/>
      <c r="C93" s="176"/>
      <c r="D93" s="176"/>
      <c r="E93" s="176"/>
      <c r="F93" s="176"/>
      <c r="G93" s="176"/>
      <c r="H93" s="43"/>
      <c r="I93" s="50"/>
      <c r="J93" s="50"/>
      <c r="K93" s="50"/>
    </row>
    <row r="94" spans="1:11" ht="38.25" x14ac:dyDescent="0.2">
      <c r="A94" s="86">
        <v>29</v>
      </c>
      <c r="B94" s="125" t="s">
        <v>156</v>
      </c>
      <c r="C94" s="131" t="s">
        <v>138</v>
      </c>
      <c r="D94" s="131">
        <v>12</v>
      </c>
      <c r="E94" s="132">
        <v>12</v>
      </c>
      <c r="F94" s="131"/>
      <c r="G94" s="131"/>
      <c r="H94" s="43">
        <f t="shared" si="3"/>
        <v>0</v>
      </c>
      <c r="I94" s="52"/>
      <c r="J94" s="52"/>
      <c r="K94" s="52"/>
    </row>
    <row r="95" spans="1:11" ht="51" x14ac:dyDescent="0.2">
      <c r="A95" s="86">
        <v>30</v>
      </c>
      <c r="B95" s="125" t="s">
        <v>157</v>
      </c>
      <c r="C95" s="131" t="s">
        <v>70</v>
      </c>
      <c r="D95" s="131">
        <v>14</v>
      </c>
      <c r="E95" s="132">
        <v>14</v>
      </c>
      <c r="F95" s="131"/>
      <c r="G95" s="131"/>
      <c r="H95" s="43">
        <f t="shared" si="3"/>
        <v>0</v>
      </c>
      <c r="I95" s="52"/>
      <c r="J95" s="52"/>
      <c r="K95" s="52"/>
    </row>
    <row r="96" spans="1:11" ht="38.25" x14ac:dyDescent="0.2">
      <c r="A96" s="86">
        <v>31</v>
      </c>
      <c r="B96" s="125" t="s">
        <v>158</v>
      </c>
      <c r="C96" s="131" t="s">
        <v>138</v>
      </c>
      <c r="D96" s="131">
        <v>25</v>
      </c>
      <c r="E96" s="132">
        <v>25</v>
      </c>
      <c r="F96" s="131"/>
      <c r="G96" s="131"/>
      <c r="H96" s="43">
        <f t="shared" si="3"/>
        <v>0</v>
      </c>
      <c r="I96" s="52"/>
      <c r="J96" s="52"/>
      <c r="K96" s="52"/>
    </row>
    <row r="97" spans="1:11" ht="38.25" x14ac:dyDescent="0.2">
      <c r="A97" s="86">
        <v>32</v>
      </c>
      <c r="B97" s="125" t="s">
        <v>159</v>
      </c>
      <c r="C97" s="131" t="s">
        <v>70</v>
      </c>
      <c r="D97" s="131">
        <v>48</v>
      </c>
      <c r="E97" s="132">
        <v>48</v>
      </c>
      <c r="F97" s="131"/>
      <c r="G97" s="131"/>
      <c r="H97" s="43">
        <f t="shared" si="3"/>
        <v>0</v>
      </c>
      <c r="I97" s="52"/>
      <c r="J97" s="52"/>
      <c r="K97" s="52"/>
    </row>
    <row r="98" spans="1:11" ht="25.5" x14ac:dyDescent="0.2">
      <c r="A98" s="86">
        <v>33</v>
      </c>
      <c r="B98" s="125" t="s">
        <v>160</v>
      </c>
      <c r="C98" s="131" t="s">
        <v>138</v>
      </c>
      <c r="D98" s="131">
        <v>4</v>
      </c>
      <c r="E98" s="132">
        <v>4</v>
      </c>
      <c r="F98" s="131"/>
      <c r="G98" s="131"/>
      <c r="H98" s="43">
        <f t="shared" si="3"/>
        <v>0</v>
      </c>
      <c r="I98" s="52"/>
      <c r="J98" s="52"/>
      <c r="K98" s="52"/>
    </row>
    <row r="99" spans="1:11" ht="38.25" x14ac:dyDescent="0.2">
      <c r="A99" s="86">
        <v>34</v>
      </c>
      <c r="B99" s="125" t="s">
        <v>161</v>
      </c>
      <c r="C99" s="131" t="s">
        <v>70</v>
      </c>
      <c r="D99" s="131">
        <v>6</v>
      </c>
      <c r="E99" s="132">
        <v>6</v>
      </c>
      <c r="F99" s="131"/>
      <c r="G99" s="131"/>
      <c r="H99" s="43">
        <f t="shared" si="3"/>
        <v>0</v>
      </c>
      <c r="I99" s="52"/>
      <c r="J99" s="52"/>
      <c r="K99" s="52"/>
    </row>
    <row r="100" spans="1:11" ht="51" x14ac:dyDescent="0.2">
      <c r="A100" s="86">
        <v>35</v>
      </c>
      <c r="B100" s="125" t="s">
        <v>162</v>
      </c>
      <c r="C100" s="131" t="s">
        <v>138</v>
      </c>
      <c r="D100" s="131">
        <v>3</v>
      </c>
      <c r="E100" s="132">
        <v>3</v>
      </c>
      <c r="F100" s="131"/>
      <c r="G100" s="131"/>
      <c r="H100" s="43">
        <f t="shared" si="3"/>
        <v>0</v>
      </c>
      <c r="I100" s="52"/>
      <c r="J100" s="52"/>
      <c r="K100" s="52"/>
    </row>
    <row r="101" spans="1:11" ht="25.5" customHeight="1" x14ac:dyDescent="0.2">
      <c r="A101" s="179" t="s">
        <v>163</v>
      </c>
      <c r="B101" s="179"/>
      <c r="C101" s="179"/>
      <c r="D101" s="179"/>
      <c r="E101" s="179"/>
      <c r="F101" s="179"/>
      <c r="G101" s="179"/>
      <c r="H101" s="55">
        <f>(H105+H106+H107+H108+H110+H111+H112+H113+H114+H115+H116+H117+H118+H119+H120+H121+H125+H126+H127+H128+H129+H130)/22</f>
        <v>0.84671504419528354</v>
      </c>
      <c r="I101" s="52"/>
      <c r="J101" s="52"/>
      <c r="K101" s="52"/>
    </row>
    <row r="102" spans="1:11" ht="27" customHeight="1" x14ac:dyDescent="0.2">
      <c r="A102" s="171" t="s">
        <v>208</v>
      </c>
      <c r="B102" s="171"/>
      <c r="C102" s="171"/>
      <c r="D102" s="171"/>
      <c r="E102" s="171"/>
      <c r="F102" s="171"/>
      <c r="G102" s="171"/>
    </row>
    <row r="103" spans="1:11" ht="25.5" x14ac:dyDescent="0.2">
      <c r="A103" s="106">
        <v>1</v>
      </c>
      <c r="B103" s="85" t="s">
        <v>182</v>
      </c>
      <c r="C103" s="106" t="s">
        <v>70</v>
      </c>
      <c r="D103" s="106" t="s">
        <v>325</v>
      </c>
      <c r="E103" s="106">
        <v>94</v>
      </c>
      <c r="F103" s="106"/>
      <c r="G103" s="82" t="s">
        <v>332</v>
      </c>
      <c r="H103" s="43"/>
    </row>
    <row r="104" spans="1:11" ht="54" customHeight="1" x14ac:dyDescent="0.2">
      <c r="A104" s="106">
        <v>2</v>
      </c>
      <c r="B104" s="85" t="s">
        <v>183</v>
      </c>
      <c r="C104" s="106" t="s">
        <v>70</v>
      </c>
      <c r="D104" s="106" t="s">
        <v>326</v>
      </c>
      <c r="E104" s="106">
        <v>94</v>
      </c>
      <c r="F104" s="106"/>
      <c r="G104" s="82" t="s">
        <v>332</v>
      </c>
      <c r="H104" s="43"/>
    </row>
    <row r="105" spans="1:11" ht="53.25" customHeight="1" x14ac:dyDescent="0.2">
      <c r="A105" s="106">
        <v>3</v>
      </c>
      <c r="B105" s="85" t="s">
        <v>184</v>
      </c>
      <c r="C105" s="106" t="s">
        <v>70</v>
      </c>
      <c r="D105" s="106">
        <v>0</v>
      </c>
      <c r="E105" s="106">
        <v>5</v>
      </c>
      <c r="F105" s="106">
        <v>0</v>
      </c>
      <c r="G105" s="84"/>
      <c r="H105" s="43"/>
    </row>
    <row r="106" spans="1:11" ht="37.5" customHeight="1" x14ac:dyDescent="0.2">
      <c r="A106" s="106">
        <v>4</v>
      </c>
      <c r="B106" s="85" t="s">
        <v>185</v>
      </c>
      <c r="C106" s="106" t="s">
        <v>70</v>
      </c>
      <c r="D106" s="106" t="s">
        <v>327</v>
      </c>
      <c r="E106" s="106">
        <v>94</v>
      </c>
      <c r="F106" s="106">
        <v>91</v>
      </c>
      <c r="G106" s="85"/>
      <c r="H106" s="43">
        <f>E106/F106</f>
        <v>1.0329670329670331</v>
      </c>
    </row>
    <row r="107" spans="1:11" ht="25.5" x14ac:dyDescent="0.2">
      <c r="A107" s="106">
        <v>5</v>
      </c>
      <c r="B107" s="85" t="s">
        <v>186</v>
      </c>
      <c r="C107" s="106" t="s">
        <v>70</v>
      </c>
      <c r="D107" s="106">
        <v>74</v>
      </c>
      <c r="E107" s="106">
        <v>75.5</v>
      </c>
      <c r="F107" s="106">
        <v>80</v>
      </c>
      <c r="G107" s="85"/>
      <c r="H107" s="43">
        <f t="shared" ref="H107:H130" si="4">F107/E107</f>
        <v>1.0596026490066226</v>
      </c>
    </row>
    <row r="108" spans="1:11" ht="25.5" x14ac:dyDescent="0.2">
      <c r="A108" s="106">
        <v>6</v>
      </c>
      <c r="B108" s="85" t="s">
        <v>187</v>
      </c>
      <c r="C108" s="106" t="s">
        <v>188</v>
      </c>
      <c r="D108" s="106">
        <v>1</v>
      </c>
      <c r="E108" s="106">
        <v>1</v>
      </c>
      <c r="F108" s="106">
        <v>1</v>
      </c>
      <c r="G108" s="85"/>
      <c r="H108" s="43">
        <f t="shared" si="4"/>
        <v>1</v>
      </c>
    </row>
    <row r="109" spans="1:11" ht="33" customHeight="1" x14ac:dyDescent="0.2">
      <c r="A109" s="171" t="s">
        <v>215</v>
      </c>
      <c r="B109" s="171"/>
      <c r="C109" s="171"/>
      <c r="D109" s="171"/>
      <c r="E109" s="171"/>
      <c r="F109" s="171"/>
      <c r="G109" s="171"/>
      <c r="H109" s="43"/>
    </row>
    <row r="110" spans="1:11" ht="51" x14ac:dyDescent="0.2">
      <c r="A110" s="106">
        <v>7</v>
      </c>
      <c r="B110" s="85" t="s">
        <v>189</v>
      </c>
      <c r="C110" s="106" t="s">
        <v>70</v>
      </c>
      <c r="D110" s="106">
        <v>100</v>
      </c>
      <c r="E110" s="106">
        <v>100</v>
      </c>
      <c r="F110" s="106">
        <v>100</v>
      </c>
      <c r="G110" s="82"/>
      <c r="H110" s="43">
        <f t="shared" si="4"/>
        <v>1</v>
      </c>
    </row>
    <row r="111" spans="1:11" ht="66.75" customHeight="1" x14ac:dyDescent="0.2">
      <c r="A111" s="106">
        <v>8</v>
      </c>
      <c r="B111" s="85" t="s">
        <v>190</v>
      </c>
      <c r="C111" s="106" t="s">
        <v>70</v>
      </c>
      <c r="D111" s="106">
        <v>100</v>
      </c>
      <c r="E111" s="106">
        <v>100</v>
      </c>
      <c r="F111" s="106">
        <v>100</v>
      </c>
      <c r="G111" s="82"/>
      <c r="H111" s="43">
        <f t="shared" si="4"/>
        <v>1</v>
      </c>
    </row>
    <row r="112" spans="1:11" ht="102" customHeight="1" x14ac:dyDescent="0.2">
      <c r="A112" s="106">
        <v>9</v>
      </c>
      <c r="B112" s="85" t="s">
        <v>191</v>
      </c>
      <c r="C112" s="106" t="s">
        <v>70</v>
      </c>
      <c r="D112" s="106">
        <v>98</v>
      </c>
      <c r="E112" s="106">
        <v>100</v>
      </c>
      <c r="F112" s="106">
        <v>98</v>
      </c>
      <c r="G112" s="105" t="s">
        <v>333</v>
      </c>
      <c r="H112" s="43">
        <f t="shared" si="4"/>
        <v>0.98</v>
      </c>
    </row>
    <row r="113" spans="1:8" ht="51" x14ac:dyDescent="0.2">
      <c r="A113" s="106">
        <v>10</v>
      </c>
      <c r="B113" s="85" t="s">
        <v>192</v>
      </c>
      <c r="C113" s="106" t="s">
        <v>70</v>
      </c>
      <c r="D113" s="106">
        <v>100</v>
      </c>
      <c r="E113" s="106">
        <v>100</v>
      </c>
      <c r="F113" s="106">
        <v>100</v>
      </c>
      <c r="G113" s="82"/>
      <c r="H113" s="43">
        <f t="shared" si="4"/>
        <v>1</v>
      </c>
    </row>
    <row r="114" spans="1:8" ht="54" customHeight="1" x14ac:dyDescent="0.2">
      <c r="A114" s="106">
        <v>11</v>
      </c>
      <c r="B114" s="85" t="s">
        <v>193</v>
      </c>
      <c r="C114" s="106" t="s">
        <v>70</v>
      </c>
      <c r="D114" s="106">
        <v>100</v>
      </c>
      <c r="E114" s="106">
        <v>100</v>
      </c>
      <c r="F114" s="106">
        <v>100</v>
      </c>
      <c r="G114" s="82"/>
      <c r="H114" s="43">
        <f t="shared" si="4"/>
        <v>1</v>
      </c>
    </row>
    <row r="115" spans="1:8" ht="78" customHeight="1" x14ac:dyDescent="0.2">
      <c r="A115" s="106">
        <v>12</v>
      </c>
      <c r="B115" s="85" t="s">
        <v>194</v>
      </c>
      <c r="C115" s="106" t="s">
        <v>70</v>
      </c>
      <c r="D115" s="106">
        <v>100</v>
      </c>
      <c r="E115" s="106">
        <v>100</v>
      </c>
      <c r="F115" s="106">
        <v>100</v>
      </c>
      <c r="G115" s="82"/>
      <c r="H115" s="43">
        <f t="shared" si="4"/>
        <v>1</v>
      </c>
    </row>
    <row r="116" spans="1:8" ht="38.25" x14ac:dyDescent="0.2">
      <c r="A116" s="106">
        <v>13</v>
      </c>
      <c r="B116" s="85" t="s">
        <v>195</v>
      </c>
      <c r="C116" s="106" t="s">
        <v>70</v>
      </c>
      <c r="D116" s="106">
        <v>100</v>
      </c>
      <c r="E116" s="106">
        <v>100</v>
      </c>
      <c r="F116" s="106">
        <v>100</v>
      </c>
      <c r="G116" s="82"/>
      <c r="H116" s="43">
        <f t="shared" si="4"/>
        <v>1</v>
      </c>
    </row>
    <row r="117" spans="1:8" ht="51" x14ac:dyDescent="0.2">
      <c r="A117" s="106">
        <v>14</v>
      </c>
      <c r="B117" s="85" t="s">
        <v>196</v>
      </c>
      <c r="C117" s="106" t="s">
        <v>70</v>
      </c>
      <c r="D117" s="106">
        <v>85</v>
      </c>
      <c r="E117" s="106">
        <v>100</v>
      </c>
      <c r="F117" s="106">
        <v>94</v>
      </c>
      <c r="G117" s="82"/>
      <c r="H117" s="43">
        <f t="shared" si="4"/>
        <v>0.94</v>
      </c>
    </row>
    <row r="118" spans="1:8" ht="76.5" x14ac:dyDescent="0.2">
      <c r="A118" s="106">
        <v>15</v>
      </c>
      <c r="B118" s="85" t="s">
        <v>197</v>
      </c>
      <c r="C118" s="106" t="s">
        <v>70</v>
      </c>
      <c r="D118" s="106">
        <v>100</v>
      </c>
      <c r="E118" s="106">
        <v>100</v>
      </c>
      <c r="F118" s="106">
        <v>98</v>
      </c>
      <c r="G118" s="82"/>
      <c r="H118" s="43">
        <f t="shared" si="4"/>
        <v>0.98</v>
      </c>
    </row>
    <row r="119" spans="1:8" ht="52.5" customHeight="1" x14ac:dyDescent="0.2">
      <c r="A119" s="106">
        <v>16</v>
      </c>
      <c r="B119" s="85" t="s">
        <v>198</v>
      </c>
      <c r="C119" s="106" t="s">
        <v>70</v>
      </c>
      <c r="D119" s="106">
        <v>100</v>
      </c>
      <c r="E119" s="106">
        <v>100</v>
      </c>
      <c r="F119" s="106">
        <v>100</v>
      </c>
      <c r="G119" s="82"/>
      <c r="H119" s="43">
        <f t="shared" si="4"/>
        <v>1</v>
      </c>
    </row>
    <row r="120" spans="1:8" ht="63.75" x14ac:dyDescent="0.2">
      <c r="A120" s="106">
        <v>17</v>
      </c>
      <c r="B120" s="85" t="s">
        <v>199</v>
      </c>
      <c r="C120" s="106" t="s">
        <v>70</v>
      </c>
      <c r="D120" s="106">
        <v>100</v>
      </c>
      <c r="E120" s="106">
        <v>100</v>
      </c>
      <c r="F120" s="106">
        <v>99</v>
      </c>
      <c r="G120" s="82"/>
      <c r="H120" s="43">
        <f t="shared" si="4"/>
        <v>0.99</v>
      </c>
    </row>
    <row r="121" spans="1:8" ht="51" x14ac:dyDescent="0.2">
      <c r="A121" s="106">
        <v>18</v>
      </c>
      <c r="B121" s="85" t="s">
        <v>200</v>
      </c>
      <c r="C121" s="106" t="s">
        <v>70</v>
      </c>
      <c r="D121" s="106">
        <v>0</v>
      </c>
      <c r="E121" s="106">
        <v>5</v>
      </c>
      <c r="F121" s="106">
        <v>5</v>
      </c>
      <c r="G121" s="82"/>
      <c r="H121" s="43">
        <f t="shared" si="4"/>
        <v>1</v>
      </c>
    </row>
    <row r="122" spans="1:8" ht="29.25" customHeight="1" x14ac:dyDescent="0.2">
      <c r="A122" s="171" t="s">
        <v>216</v>
      </c>
      <c r="B122" s="171"/>
      <c r="C122" s="171"/>
      <c r="D122" s="171"/>
      <c r="E122" s="171"/>
      <c r="F122" s="171"/>
      <c r="G122" s="171"/>
      <c r="H122" s="43"/>
    </row>
    <row r="123" spans="1:8" ht="25.5" x14ac:dyDescent="0.2">
      <c r="A123" s="106">
        <v>19</v>
      </c>
      <c r="B123" s="105" t="s">
        <v>264</v>
      </c>
      <c r="C123" s="107" t="s">
        <v>147</v>
      </c>
      <c r="D123" s="106">
        <v>121</v>
      </c>
      <c r="E123" s="106">
        <v>108</v>
      </c>
      <c r="F123" s="106"/>
      <c r="G123" s="82" t="s">
        <v>332</v>
      </c>
      <c r="H123" s="43" t="e">
        <f>E123/F123</f>
        <v>#DIV/0!</v>
      </c>
    </row>
    <row r="124" spans="1:8" ht="25.5" x14ac:dyDescent="0.2">
      <c r="A124" s="106">
        <v>20</v>
      </c>
      <c r="B124" s="105" t="s">
        <v>265</v>
      </c>
      <c r="C124" s="107" t="s">
        <v>147</v>
      </c>
      <c r="D124" s="106">
        <v>34</v>
      </c>
      <c r="E124" s="106">
        <v>30</v>
      </c>
      <c r="F124" s="106"/>
      <c r="G124" s="82" t="s">
        <v>332</v>
      </c>
      <c r="H124" s="43">
        <f>F124/E124</f>
        <v>0</v>
      </c>
    </row>
    <row r="125" spans="1:8" ht="38.25" x14ac:dyDescent="0.2">
      <c r="A125" s="106">
        <v>21</v>
      </c>
      <c r="B125" s="105" t="s">
        <v>334</v>
      </c>
      <c r="C125" s="107" t="s">
        <v>188</v>
      </c>
      <c r="D125" s="106"/>
      <c r="E125" s="106">
        <v>500</v>
      </c>
      <c r="F125" s="106"/>
      <c r="G125" s="82"/>
      <c r="H125" s="43"/>
    </row>
    <row r="126" spans="1:8" ht="63.75" x14ac:dyDescent="0.2">
      <c r="A126" s="106">
        <v>22</v>
      </c>
      <c r="B126" s="85" t="s">
        <v>201</v>
      </c>
      <c r="C126" s="106" t="s">
        <v>202</v>
      </c>
      <c r="D126" s="106">
        <v>0</v>
      </c>
      <c r="E126" s="106">
        <v>1000</v>
      </c>
      <c r="F126" s="106">
        <v>0</v>
      </c>
      <c r="G126" s="82" t="s">
        <v>441</v>
      </c>
      <c r="H126" s="43">
        <f t="shared" si="4"/>
        <v>0</v>
      </c>
    </row>
    <row r="127" spans="1:8" ht="76.5" x14ac:dyDescent="0.2">
      <c r="A127" s="106">
        <v>23</v>
      </c>
      <c r="B127" s="82" t="s">
        <v>266</v>
      </c>
      <c r="C127" s="106" t="s">
        <v>202</v>
      </c>
      <c r="D127" s="106">
        <v>15</v>
      </c>
      <c r="E127" s="106">
        <v>15</v>
      </c>
      <c r="F127" s="106">
        <v>15</v>
      </c>
      <c r="G127" s="82"/>
      <c r="H127" s="43">
        <f t="shared" si="4"/>
        <v>1</v>
      </c>
    </row>
    <row r="128" spans="1:8" ht="112.5" x14ac:dyDescent="0.2">
      <c r="A128" s="106">
        <v>24</v>
      </c>
      <c r="B128" s="82" t="s">
        <v>203</v>
      </c>
      <c r="C128" s="106" t="s">
        <v>204</v>
      </c>
      <c r="D128" s="106">
        <v>23</v>
      </c>
      <c r="E128" s="106">
        <v>31</v>
      </c>
      <c r="F128" s="106">
        <v>25.5</v>
      </c>
      <c r="G128" s="136" t="s">
        <v>442</v>
      </c>
      <c r="H128" s="43">
        <f t="shared" si="4"/>
        <v>0.82258064516129037</v>
      </c>
    </row>
    <row r="129" spans="1:8" ht="51" x14ac:dyDescent="0.2">
      <c r="A129" s="106">
        <v>25</v>
      </c>
      <c r="B129" s="82" t="s">
        <v>217</v>
      </c>
      <c r="C129" s="106" t="s">
        <v>205</v>
      </c>
      <c r="D129" s="106">
        <v>300</v>
      </c>
      <c r="E129" s="106">
        <v>300</v>
      </c>
      <c r="F129" s="106">
        <v>300</v>
      </c>
      <c r="G129" s="82"/>
      <c r="H129" s="43">
        <f t="shared" si="4"/>
        <v>1</v>
      </c>
    </row>
    <row r="130" spans="1:8" ht="112.5" x14ac:dyDescent="0.2">
      <c r="A130" s="106">
        <v>26</v>
      </c>
      <c r="B130" s="82" t="s">
        <v>206</v>
      </c>
      <c r="C130" s="106" t="s">
        <v>204</v>
      </c>
      <c r="D130" s="106">
        <v>23</v>
      </c>
      <c r="E130" s="106">
        <v>31</v>
      </c>
      <c r="F130" s="106">
        <v>25.5</v>
      </c>
      <c r="G130" s="136" t="s">
        <v>443</v>
      </c>
      <c r="H130" s="43">
        <f t="shared" si="4"/>
        <v>0.82258064516129037</v>
      </c>
    </row>
    <row r="131" spans="1:8" ht="36" customHeight="1" x14ac:dyDescent="0.2">
      <c r="A131" s="173" t="s">
        <v>30</v>
      </c>
      <c r="B131" s="173"/>
      <c r="C131" s="173"/>
      <c r="D131" s="173"/>
      <c r="E131" s="173"/>
      <c r="F131" s="173"/>
      <c r="G131" s="173"/>
      <c r="H131" s="54">
        <f>(H133+H134+H136+H137+H138+H139+H140+H141+H142+H143+H144+H148+H149+H150+H151+H152+H155+H156+H157+H158+H160+H163+H164+H165+H169+H170+H171+H174+H175+H176+H177+H178+H179+H180+H181+H182)/36</f>
        <v>0.17851851851851852</v>
      </c>
    </row>
    <row r="132" spans="1:8" ht="51.75" customHeight="1" x14ac:dyDescent="0.2">
      <c r="A132" s="169" t="s">
        <v>259</v>
      </c>
      <c r="B132" s="169"/>
      <c r="C132" s="169"/>
      <c r="D132" s="169"/>
      <c r="E132" s="169"/>
      <c r="F132" s="169"/>
      <c r="G132" s="169"/>
    </row>
    <row r="133" spans="1:8" ht="51" x14ac:dyDescent="0.2">
      <c r="A133" s="58">
        <v>1</v>
      </c>
      <c r="B133" s="110" t="s">
        <v>267</v>
      </c>
      <c r="C133" s="58" t="s">
        <v>223</v>
      </c>
      <c r="D133" s="58">
        <v>2</v>
      </c>
      <c r="E133" s="58">
        <v>1</v>
      </c>
      <c r="F133" s="58">
        <v>0</v>
      </c>
      <c r="G133" s="111"/>
      <c r="H133" s="43">
        <f t="shared" ref="H133:H171" si="5">F133/E133</f>
        <v>0</v>
      </c>
    </row>
    <row r="134" spans="1:8" ht="37.5" customHeight="1" x14ac:dyDescent="0.2">
      <c r="A134" s="58">
        <v>2</v>
      </c>
      <c r="B134" s="109" t="s">
        <v>337</v>
      </c>
      <c r="C134" s="58" t="s">
        <v>223</v>
      </c>
      <c r="D134" s="58" t="s">
        <v>338</v>
      </c>
      <c r="E134" s="58">
        <v>6</v>
      </c>
      <c r="F134" s="58"/>
      <c r="G134" s="111"/>
      <c r="H134" s="43"/>
    </row>
    <row r="135" spans="1:8" ht="39.75" customHeight="1" x14ac:dyDescent="0.2">
      <c r="A135" s="169" t="s">
        <v>261</v>
      </c>
      <c r="B135" s="169"/>
      <c r="C135" s="169"/>
      <c r="D135" s="169"/>
      <c r="E135" s="169"/>
      <c r="F135" s="169"/>
      <c r="G135" s="169"/>
      <c r="H135" s="43"/>
    </row>
    <row r="136" spans="1:8" ht="25.5" x14ac:dyDescent="0.2">
      <c r="A136" s="58">
        <v>3</v>
      </c>
      <c r="B136" s="105" t="s">
        <v>224</v>
      </c>
      <c r="C136" s="107" t="s">
        <v>225</v>
      </c>
      <c r="D136" s="106">
        <v>17932</v>
      </c>
      <c r="E136" s="106">
        <v>18364</v>
      </c>
      <c r="F136" s="106"/>
      <c r="G136" s="134"/>
      <c r="H136" s="43">
        <f t="shared" si="5"/>
        <v>0</v>
      </c>
    </row>
    <row r="137" spans="1:8" ht="25.5" x14ac:dyDescent="0.2">
      <c r="A137" s="58">
        <v>4</v>
      </c>
      <c r="B137" s="29" t="s">
        <v>226</v>
      </c>
      <c r="C137" s="106" t="s">
        <v>225</v>
      </c>
      <c r="D137" s="106">
        <v>9175</v>
      </c>
      <c r="E137" s="106">
        <v>5630</v>
      </c>
      <c r="F137" s="106"/>
      <c r="G137" s="134"/>
      <c r="H137" s="43">
        <f t="shared" si="5"/>
        <v>0</v>
      </c>
    </row>
    <row r="138" spans="1:8" ht="25.5" x14ac:dyDescent="0.2">
      <c r="A138" s="58">
        <v>5</v>
      </c>
      <c r="B138" s="105" t="s">
        <v>227</v>
      </c>
      <c r="C138" s="107" t="s">
        <v>228</v>
      </c>
      <c r="D138" s="106">
        <v>36675</v>
      </c>
      <c r="E138" s="106">
        <v>38633</v>
      </c>
      <c r="F138" s="106"/>
      <c r="G138" s="134"/>
      <c r="H138" s="43">
        <f t="shared" si="5"/>
        <v>0</v>
      </c>
    </row>
    <row r="139" spans="1:8" ht="25.5" x14ac:dyDescent="0.2">
      <c r="A139" s="58">
        <v>6</v>
      </c>
      <c r="B139" s="105" t="s">
        <v>229</v>
      </c>
      <c r="C139" s="107" t="s">
        <v>225</v>
      </c>
      <c r="D139" s="106">
        <v>30</v>
      </c>
      <c r="E139" s="106">
        <v>26</v>
      </c>
      <c r="F139" s="106"/>
      <c r="G139" s="134"/>
      <c r="H139" s="43">
        <f t="shared" si="5"/>
        <v>0</v>
      </c>
    </row>
    <row r="140" spans="1:8" ht="25.5" x14ac:dyDescent="0.2">
      <c r="A140" s="58">
        <v>7</v>
      </c>
      <c r="B140" s="105" t="s">
        <v>230</v>
      </c>
      <c r="C140" s="107" t="s">
        <v>188</v>
      </c>
      <c r="D140" s="106">
        <v>1</v>
      </c>
      <c r="E140" s="106">
        <v>2</v>
      </c>
      <c r="F140" s="106"/>
      <c r="G140" s="134"/>
      <c r="H140" s="43">
        <f t="shared" si="5"/>
        <v>0</v>
      </c>
    </row>
    <row r="141" spans="1:8" ht="38.25" x14ac:dyDescent="0.2">
      <c r="A141" s="58">
        <v>8</v>
      </c>
      <c r="B141" s="105" t="s">
        <v>231</v>
      </c>
      <c r="C141" s="107" t="s">
        <v>70</v>
      </c>
      <c r="D141" s="106">
        <v>89</v>
      </c>
      <c r="E141" s="106">
        <v>100</v>
      </c>
      <c r="F141" s="106"/>
      <c r="G141" s="134"/>
      <c r="H141" s="43">
        <f t="shared" si="5"/>
        <v>0</v>
      </c>
    </row>
    <row r="142" spans="1:8" ht="64.5" customHeight="1" x14ac:dyDescent="0.2">
      <c r="A142" s="58">
        <v>9</v>
      </c>
      <c r="B142" s="105" t="s">
        <v>232</v>
      </c>
      <c r="C142" s="107" t="s">
        <v>233</v>
      </c>
      <c r="D142" s="106">
        <v>27.9</v>
      </c>
      <c r="E142" s="106">
        <v>30.5</v>
      </c>
      <c r="F142" s="106"/>
      <c r="G142" s="134"/>
      <c r="H142" s="43">
        <f t="shared" si="5"/>
        <v>0</v>
      </c>
    </row>
    <row r="143" spans="1:8" ht="25.5" x14ac:dyDescent="0.2">
      <c r="A143" s="58">
        <v>10</v>
      </c>
      <c r="B143" s="105" t="s">
        <v>234</v>
      </c>
      <c r="C143" s="107" t="s">
        <v>225</v>
      </c>
      <c r="D143" s="106">
        <v>37</v>
      </c>
      <c r="E143" s="106">
        <v>32</v>
      </c>
      <c r="F143" s="106"/>
      <c r="G143" s="134"/>
      <c r="H143" s="43">
        <f t="shared" si="5"/>
        <v>0</v>
      </c>
    </row>
    <row r="144" spans="1:8" ht="76.5" x14ac:dyDescent="0.2">
      <c r="A144" s="58">
        <v>11</v>
      </c>
      <c r="B144" s="105" t="s">
        <v>235</v>
      </c>
      <c r="C144" s="107" t="s">
        <v>225</v>
      </c>
      <c r="D144" s="106">
        <v>835</v>
      </c>
      <c r="E144" s="106">
        <v>700</v>
      </c>
      <c r="F144" s="106"/>
      <c r="G144" s="134"/>
      <c r="H144" s="43">
        <f t="shared" si="5"/>
        <v>0</v>
      </c>
    </row>
    <row r="145" spans="1:8" ht="44.25" customHeight="1" x14ac:dyDescent="0.2">
      <c r="A145" s="169" t="s">
        <v>260</v>
      </c>
      <c r="B145" s="169"/>
      <c r="C145" s="169"/>
      <c r="D145" s="169"/>
      <c r="E145" s="169"/>
      <c r="F145" s="169"/>
      <c r="G145" s="169"/>
      <c r="H145" s="43"/>
    </row>
    <row r="146" spans="1:8" ht="38.25" x14ac:dyDescent="0.2">
      <c r="A146" s="30">
        <v>12</v>
      </c>
      <c r="B146" s="31" t="s">
        <v>236</v>
      </c>
      <c r="C146" s="112" t="s">
        <v>223</v>
      </c>
      <c r="D146" s="30">
        <v>315</v>
      </c>
      <c r="E146" s="30">
        <v>324</v>
      </c>
      <c r="F146" s="30"/>
      <c r="G146" s="82" t="s">
        <v>332</v>
      </c>
      <c r="H146" s="43"/>
    </row>
    <row r="147" spans="1:8" ht="78" customHeight="1" x14ac:dyDescent="0.2">
      <c r="A147" s="32">
        <v>13</v>
      </c>
      <c r="B147" s="31" t="s">
        <v>237</v>
      </c>
      <c r="C147" s="30" t="s">
        <v>238</v>
      </c>
      <c r="D147" s="30">
        <v>45</v>
      </c>
      <c r="E147" s="30">
        <v>45</v>
      </c>
      <c r="F147" s="30"/>
      <c r="G147" s="82" t="s">
        <v>332</v>
      </c>
      <c r="H147" s="43"/>
    </row>
    <row r="148" spans="1:8" ht="178.5" x14ac:dyDescent="0.2">
      <c r="A148" s="30">
        <v>14</v>
      </c>
      <c r="B148" s="57" t="s">
        <v>239</v>
      </c>
      <c r="C148" s="30" t="s">
        <v>223</v>
      </c>
      <c r="D148" s="30">
        <v>125</v>
      </c>
      <c r="E148" s="30">
        <v>120</v>
      </c>
      <c r="F148" s="30">
        <v>79</v>
      </c>
      <c r="G148" s="81"/>
      <c r="H148" s="43">
        <f t="shared" si="5"/>
        <v>0.65833333333333333</v>
      </c>
    </row>
    <row r="149" spans="1:8" ht="102" x14ac:dyDescent="0.2">
      <c r="A149" s="30">
        <v>15</v>
      </c>
      <c r="B149" s="29" t="s">
        <v>240</v>
      </c>
      <c r="C149" s="106" t="s">
        <v>223</v>
      </c>
      <c r="D149" s="106">
        <v>15</v>
      </c>
      <c r="E149" s="106">
        <v>15</v>
      </c>
      <c r="F149" s="106">
        <v>9</v>
      </c>
      <c r="G149" s="81"/>
      <c r="H149" s="43">
        <f t="shared" si="5"/>
        <v>0.6</v>
      </c>
    </row>
    <row r="150" spans="1:8" ht="76.5" x14ac:dyDescent="0.2">
      <c r="A150" s="32">
        <v>16</v>
      </c>
      <c r="B150" s="29" t="s">
        <v>241</v>
      </c>
      <c r="C150" s="106" t="s">
        <v>223</v>
      </c>
      <c r="D150" s="106">
        <v>282</v>
      </c>
      <c r="E150" s="106">
        <v>300</v>
      </c>
      <c r="F150" s="106">
        <v>150</v>
      </c>
      <c r="G150" s="81"/>
      <c r="H150" s="43">
        <f t="shared" si="5"/>
        <v>0.5</v>
      </c>
    </row>
    <row r="151" spans="1:8" ht="76.5" x14ac:dyDescent="0.2">
      <c r="A151" s="30">
        <v>17</v>
      </c>
      <c r="B151" s="29" t="s">
        <v>242</v>
      </c>
      <c r="C151" s="106" t="s">
        <v>223</v>
      </c>
      <c r="D151" s="106">
        <v>13</v>
      </c>
      <c r="E151" s="106">
        <v>9</v>
      </c>
      <c r="F151" s="106">
        <v>6</v>
      </c>
      <c r="G151" s="81"/>
      <c r="H151" s="43">
        <f t="shared" si="5"/>
        <v>0.66666666666666663</v>
      </c>
    </row>
    <row r="152" spans="1:8" ht="51" x14ac:dyDescent="0.2">
      <c r="A152" s="30">
        <v>18</v>
      </c>
      <c r="B152" s="29" t="s">
        <v>243</v>
      </c>
      <c r="C152" s="106" t="s">
        <v>223</v>
      </c>
      <c r="D152" s="106">
        <v>2</v>
      </c>
      <c r="E152" s="106">
        <v>2</v>
      </c>
      <c r="F152" s="106">
        <v>1</v>
      </c>
      <c r="G152" s="81"/>
      <c r="H152" s="43">
        <f t="shared" si="5"/>
        <v>0.5</v>
      </c>
    </row>
    <row r="153" spans="1:8" ht="63.75" x14ac:dyDescent="0.2">
      <c r="A153" s="32">
        <v>19</v>
      </c>
      <c r="B153" s="29" t="s">
        <v>244</v>
      </c>
      <c r="C153" s="106" t="s">
        <v>223</v>
      </c>
      <c r="D153" s="106">
        <v>6</v>
      </c>
      <c r="E153" s="106">
        <v>0</v>
      </c>
      <c r="F153" s="106">
        <v>0</v>
      </c>
      <c r="G153" s="81"/>
      <c r="H153" s="43"/>
    </row>
    <row r="154" spans="1:8" ht="63.75" x14ac:dyDescent="0.2">
      <c r="A154" s="30">
        <v>20</v>
      </c>
      <c r="B154" s="29" t="s">
        <v>245</v>
      </c>
      <c r="C154" s="106" t="s">
        <v>223</v>
      </c>
      <c r="D154" s="106">
        <v>11</v>
      </c>
      <c r="E154" s="106">
        <v>0</v>
      </c>
      <c r="F154" s="106">
        <v>0</v>
      </c>
      <c r="G154" s="81"/>
      <c r="H154" s="43"/>
    </row>
    <row r="155" spans="1:8" ht="63.75" x14ac:dyDescent="0.2">
      <c r="A155" s="30">
        <v>21</v>
      </c>
      <c r="B155" s="29" t="s">
        <v>246</v>
      </c>
      <c r="C155" s="106" t="s">
        <v>247</v>
      </c>
      <c r="D155" s="106">
        <v>21</v>
      </c>
      <c r="E155" s="106">
        <v>16</v>
      </c>
      <c r="F155" s="106">
        <v>0</v>
      </c>
      <c r="G155" s="81"/>
      <c r="H155" s="43">
        <f t="shared" si="5"/>
        <v>0</v>
      </c>
    </row>
    <row r="156" spans="1:8" ht="63.75" x14ac:dyDescent="0.2">
      <c r="A156" s="32">
        <v>22</v>
      </c>
      <c r="B156" s="29" t="s">
        <v>339</v>
      </c>
      <c r="C156" s="106" t="s">
        <v>223</v>
      </c>
      <c r="D156" s="106" t="s">
        <v>338</v>
      </c>
      <c r="E156" s="106">
        <v>18</v>
      </c>
      <c r="F156" s="106">
        <v>0</v>
      </c>
      <c r="G156" s="81"/>
      <c r="H156" s="43"/>
    </row>
    <row r="157" spans="1:8" ht="89.25" x14ac:dyDescent="0.2">
      <c r="A157" s="30">
        <v>23</v>
      </c>
      <c r="B157" s="29" t="s">
        <v>340</v>
      </c>
      <c r="C157" s="106" t="s">
        <v>223</v>
      </c>
      <c r="D157" s="106" t="s">
        <v>338</v>
      </c>
      <c r="E157" s="106">
        <v>2</v>
      </c>
      <c r="F157" s="106">
        <v>0</v>
      </c>
      <c r="G157" s="81"/>
      <c r="H157" s="43"/>
    </row>
    <row r="158" spans="1:8" ht="76.5" x14ac:dyDescent="0.2">
      <c r="A158" s="30">
        <v>24</v>
      </c>
      <c r="B158" s="29" t="s">
        <v>341</v>
      </c>
      <c r="C158" s="106" t="s">
        <v>223</v>
      </c>
      <c r="D158" s="106" t="s">
        <v>338</v>
      </c>
      <c r="E158" s="106">
        <v>4</v>
      </c>
      <c r="F158" s="106">
        <v>0</v>
      </c>
      <c r="G158" s="81"/>
      <c r="H158" s="43"/>
    </row>
    <row r="159" spans="1:8" ht="31.5" customHeight="1" x14ac:dyDescent="0.2">
      <c r="A159" s="174" t="s">
        <v>315</v>
      </c>
      <c r="B159" s="174"/>
      <c r="C159" s="174"/>
      <c r="D159" s="174"/>
      <c r="E159" s="174"/>
      <c r="F159" s="174"/>
      <c r="G159" s="174"/>
      <c r="H159" s="43"/>
    </row>
    <row r="160" spans="1:8" ht="25.5" x14ac:dyDescent="0.2">
      <c r="A160" s="106">
        <v>25</v>
      </c>
      <c r="B160" s="29" t="s">
        <v>254</v>
      </c>
      <c r="C160" s="106" t="s">
        <v>223</v>
      </c>
      <c r="D160" s="30">
        <v>5</v>
      </c>
      <c r="E160" s="30">
        <v>2</v>
      </c>
      <c r="F160" s="30"/>
      <c r="G160" s="81"/>
      <c r="H160" s="43">
        <f t="shared" si="5"/>
        <v>0</v>
      </c>
    </row>
    <row r="161" spans="1:8" ht="25.5" x14ac:dyDescent="0.2">
      <c r="A161" s="106">
        <v>26</v>
      </c>
      <c r="B161" s="29" t="s">
        <v>255</v>
      </c>
      <c r="C161" s="106" t="s">
        <v>223</v>
      </c>
      <c r="D161" s="30">
        <v>0</v>
      </c>
      <c r="E161" s="30">
        <v>0</v>
      </c>
      <c r="F161" s="30"/>
      <c r="G161" s="81"/>
      <c r="H161" s="43"/>
    </row>
    <row r="162" spans="1:8" ht="25.5" x14ac:dyDescent="0.2">
      <c r="A162" s="106">
        <v>27</v>
      </c>
      <c r="B162" s="29" t="s">
        <v>256</v>
      </c>
      <c r="C162" s="106" t="s">
        <v>223</v>
      </c>
      <c r="D162" s="30">
        <v>0</v>
      </c>
      <c r="E162" s="56" t="s">
        <v>271</v>
      </c>
      <c r="F162" s="30"/>
      <c r="G162" s="81"/>
      <c r="H162" s="43"/>
    </row>
    <row r="163" spans="1:8" ht="51" x14ac:dyDescent="0.2">
      <c r="A163" s="106">
        <v>28</v>
      </c>
      <c r="B163" s="29" t="s">
        <v>257</v>
      </c>
      <c r="C163" s="106" t="s">
        <v>223</v>
      </c>
      <c r="D163" s="106">
        <v>2</v>
      </c>
      <c r="E163" s="106">
        <v>2</v>
      </c>
      <c r="F163" s="106"/>
      <c r="G163" s="81"/>
      <c r="H163" s="43">
        <f t="shared" si="5"/>
        <v>0</v>
      </c>
    </row>
    <row r="164" spans="1:8" ht="51" x14ac:dyDescent="0.2">
      <c r="A164" s="106">
        <v>29</v>
      </c>
      <c r="B164" s="29" t="s">
        <v>272</v>
      </c>
      <c r="C164" s="106" t="s">
        <v>70</v>
      </c>
      <c r="D164" s="106">
        <v>57.2</v>
      </c>
      <c r="E164" s="106">
        <v>57.1</v>
      </c>
      <c r="F164" s="106"/>
      <c r="G164" s="81"/>
      <c r="H164" s="43">
        <f t="shared" si="5"/>
        <v>0</v>
      </c>
    </row>
    <row r="165" spans="1:8" ht="51" x14ac:dyDescent="0.2">
      <c r="A165" s="106">
        <v>30</v>
      </c>
      <c r="B165" s="29" t="s">
        <v>258</v>
      </c>
      <c r="C165" s="106" t="s">
        <v>70</v>
      </c>
      <c r="D165" s="106">
        <v>100</v>
      </c>
      <c r="E165" s="106">
        <v>100</v>
      </c>
      <c r="F165" s="106"/>
      <c r="G165" s="81"/>
      <c r="H165" s="43">
        <f t="shared" si="5"/>
        <v>0</v>
      </c>
    </row>
    <row r="166" spans="1:8" ht="25.5" customHeight="1" x14ac:dyDescent="0.2">
      <c r="A166" s="174" t="s">
        <v>316</v>
      </c>
      <c r="B166" s="174"/>
      <c r="C166" s="174"/>
      <c r="D166" s="174"/>
      <c r="E166" s="174"/>
      <c r="F166" s="174"/>
      <c r="G166" s="174"/>
      <c r="H166" s="43"/>
    </row>
    <row r="167" spans="1:8" ht="25.5" x14ac:dyDescent="0.2">
      <c r="A167" s="106">
        <v>31</v>
      </c>
      <c r="B167" s="105" t="s">
        <v>248</v>
      </c>
      <c r="C167" s="106" t="s">
        <v>249</v>
      </c>
      <c r="D167" s="106">
        <v>0</v>
      </c>
      <c r="E167" s="58">
        <v>0</v>
      </c>
      <c r="F167" s="106"/>
      <c r="G167" s="81"/>
      <c r="H167" s="43"/>
    </row>
    <row r="168" spans="1:8" ht="51" x14ac:dyDescent="0.2">
      <c r="A168" s="106">
        <v>32</v>
      </c>
      <c r="B168" s="105" t="s">
        <v>268</v>
      </c>
      <c r="C168" s="106" t="s">
        <v>250</v>
      </c>
      <c r="D168" s="106">
        <v>0</v>
      </c>
      <c r="E168" s="58">
        <v>0</v>
      </c>
      <c r="F168" s="106"/>
      <c r="G168" s="81"/>
      <c r="H168" s="43"/>
    </row>
    <row r="169" spans="1:8" ht="25.5" x14ac:dyDescent="0.2">
      <c r="A169" s="106">
        <v>33</v>
      </c>
      <c r="B169" s="105" t="s">
        <v>269</v>
      </c>
      <c r="C169" s="106" t="s">
        <v>223</v>
      </c>
      <c r="D169" s="106">
        <v>3497</v>
      </c>
      <c r="E169" s="58">
        <v>2800</v>
      </c>
      <c r="F169" s="106"/>
      <c r="G169" s="81"/>
      <c r="H169" s="43">
        <f t="shared" si="5"/>
        <v>0</v>
      </c>
    </row>
    <row r="170" spans="1:8" ht="25.5" x14ac:dyDescent="0.2">
      <c r="A170" s="106">
        <v>34</v>
      </c>
      <c r="B170" s="105" t="s">
        <v>251</v>
      </c>
      <c r="C170" s="106" t="s">
        <v>223</v>
      </c>
      <c r="D170" s="106">
        <v>6</v>
      </c>
      <c r="E170" s="58">
        <v>3</v>
      </c>
      <c r="F170" s="106"/>
      <c r="G170" s="81"/>
      <c r="H170" s="43">
        <f t="shared" si="5"/>
        <v>0</v>
      </c>
    </row>
    <row r="171" spans="1:8" ht="25.5" x14ac:dyDescent="0.2">
      <c r="A171" s="106">
        <v>35</v>
      </c>
      <c r="B171" s="105" t="s">
        <v>252</v>
      </c>
      <c r="C171" s="106" t="s">
        <v>253</v>
      </c>
      <c r="D171" s="106">
        <v>1</v>
      </c>
      <c r="E171" s="58">
        <v>1.2</v>
      </c>
      <c r="F171" s="106"/>
      <c r="G171" s="81"/>
      <c r="H171" s="43">
        <f t="shared" si="5"/>
        <v>0</v>
      </c>
    </row>
    <row r="172" spans="1:8" ht="25.5" x14ac:dyDescent="0.2">
      <c r="A172" s="106">
        <v>36</v>
      </c>
      <c r="B172" s="105" t="s">
        <v>270</v>
      </c>
      <c r="C172" s="106" t="s">
        <v>223</v>
      </c>
      <c r="D172" s="106">
        <v>0</v>
      </c>
      <c r="E172" s="106">
        <v>0</v>
      </c>
      <c r="F172" s="106"/>
      <c r="G172" s="81"/>
      <c r="H172" s="43"/>
    </row>
    <row r="173" spans="1:8" ht="42" customHeight="1" x14ac:dyDescent="0.2">
      <c r="A173" s="169" t="s">
        <v>342</v>
      </c>
      <c r="B173" s="169"/>
      <c r="C173" s="169"/>
      <c r="D173" s="169"/>
      <c r="E173" s="169"/>
      <c r="F173" s="169"/>
      <c r="G173" s="169"/>
      <c r="H173" s="43"/>
    </row>
    <row r="174" spans="1:8" ht="63.75" x14ac:dyDescent="0.2">
      <c r="A174" s="106">
        <v>37</v>
      </c>
      <c r="B174" s="110" t="s">
        <v>343</v>
      </c>
      <c r="C174" s="58" t="s">
        <v>344</v>
      </c>
      <c r="D174" s="106" t="s">
        <v>328</v>
      </c>
      <c r="E174" s="58" t="s">
        <v>103</v>
      </c>
      <c r="F174" s="106" t="s">
        <v>328</v>
      </c>
      <c r="G174" s="81"/>
      <c r="H174" s="43">
        <v>0</v>
      </c>
    </row>
    <row r="175" spans="1:8" ht="63.75" x14ac:dyDescent="0.2">
      <c r="A175" s="106">
        <v>38</v>
      </c>
      <c r="B175" s="29" t="s">
        <v>345</v>
      </c>
      <c r="C175" s="58" t="s">
        <v>346</v>
      </c>
      <c r="D175" s="106">
        <v>4</v>
      </c>
      <c r="E175" s="80">
        <v>4</v>
      </c>
      <c r="F175" s="106">
        <v>2</v>
      </c>
      <c r="G175" s="81"/>
      <c r="H175" s="43">
        <f>F175/E175</f>
        <v>0.5</v>
      </c>
    </row>
    <row r="176" spans="1:8" ht="38.25" x14ac:dyDescent="0.2">
      <c r="A176" s="106">
        <v>39</v>
      </c>
      <c r="B176" s="29" t="s">
        <v>347</v>
      </c>
      <c r="C176" s="80" t="s">
        <v>348</v>
      </c>
      <c r="D176" s="106">
        <v>605</v>
      </c>
      <c r="E176" s="80">
        <v>600</v>
      </c>
      <c r="F176" s="106">
        <v>301</v>
      </c>
      <c r="G176" s="81"/>
      <c r="H176" s="43">
        <f t="shared" ref="H176:H182" si="6">F176/E176</f>
        <v>0.50166666666666671</v>
      </c>
    </row>
    <row r="177" spans="1:8" ht="63.75" x14ac:dyDescent="0.2">
      <c r="A177" s="106">
        <v>40</v>
      </c>
      <c r="B177" s="29" t="s">
        <v>349</v>
      </c>
      <c r="C177" s="80" t="s">
        <v>346</v>
      </c>
      <c r="D177" s="106">
        <v>4</v>
      </c>
      <c r="E177" s="80">
        <v>4</v>
      </c>
      <c r="F177" s="106">
        <v>2</v>
      </c>
      <c r="G177" s="81"/>
      <c r="H177" s="43">
        <f t="shared" si="6"/>
        <v>0.5</v>
      </c>
    </row>
    <row r="178" spans="1:8" ht="63.75" x14ac:dyDescent="0.2">
      <c r="A178" s="106">
        <v>41</v>
      </c>
      <c r="B178" s="29" t="s">
        <v>350</v>
      </c>
      <c r="C178" s="80" t="s">
        <v>138</v>
      </c>
      <c r="D178" s="106">
        <v>100</v>
      </c>
      <c r="E178" s="80">
        <v>150</v>
      </c>
      <c r="F178" s="106">
        <v>150</v>
      </c>
      <c r="G178" s="81"/>
      <c r="H178" s="43">
        <f t="shared" si="6"/>
        <v>1</v>
      </c>
    </row>
    <row r="179" spans="1:8" ht="51" x14ac:dyDescent="0.2">
      <c r="A179" s="106">
        <v>42</v>
      </c>
      <c r="B179" s="29" t="s">
        <v>351</v>
      </c>
      <c r="C179" s="106" t="s">
        <v>352</v>
      </c>
      <c r="D179" s="106" t="s">
        <v>356</v>
      </c>
      <c r="E179" s="80" t="s">
        <v>356</v>
      </c>
      <c r="F179" s="116" t="s">
        <v>356</v>
      </c>
      <c r="G179" s="81"/>
      <c r="H179" s="43">
        <v>1</v>
      </c>
    </row>
    <row r="180" spans="1:8" ht="76.5" x14ac:dyDescent="0.2">
      <c r="A180" s="106">
        <v>43</v>
      </c>
      <c r="B180" s="113" t="s">
        <v>353</v>
      </c>
      <c r="C180" s="28" t="s">
        <v>223</v>
      </c>
      <c r="D180" s="106">
        <v>295</v>
      </c>
      <c r="E180" s="28">
        <v>200</v>
      </c>
      <c r="F180" s="106"/>
      <c r="G180" s="81"/>
      <c r="H180" s="43">
        <f t="shared" si="6"/>
        <v>0</v>
      </c>
    </row>
    <row r="181" spans="1:8" ht="76.5" x14ac:dyDescent="0.2">
      <c r="A181" s="106">
        <v>44</v>
      </c>
      <c r="B181" s="113" t="s">
        <v>354</v>
      </c>
      <c r="C181" s="28" t="s">
        <v>223</v>
      </c>
      <c r="D181" s="106">
        <v>63</v>
      </c>
      <c r="E181" s="28">
        <v>30</v>
      </c>
      <c r="F181" s="106"/>
      <c r="G181" s="81"/>
      <c r="H181" s="43">
        <f t="shared" si="6"/>
        <v>0</v>
      </c>
    </row>
    <row r="182" spans="1:8" ht="76.5" x14ac:dyDescent="0.2">
      <c r="A182" s="106">
        <v>45</v>
      </c>
      <c r="B182" s="113" t="s">
        <v>355</v>
      </c>
      <c r="C182" s="28" t="s">
        <v>223</v>
      </c>
      <c r="D182" s="106">
        <v>15</v>
      </c>
      <c r="E182" s="28">
        <v>15</v>
      </c>
      <c r="F182" s="106"/>
      <c r="G182" s="81"/>
      <c r="H182" s="43">
        <f t="shared" si="6"/>
        <v>0</v>
      </c>
    </row>
    <row r="183" spans="1:8" s="61" customFormat="1" ht="31.5" customHeight="1" x14ac:dyDescent="0.2">
      <c r="A183" s="173" t="s">
        <v>273</v>
      </c>
      <c r="B183" s="173"/>
      <c r="C183" s="173"/>
      <c r="D183" s="173"/>
      <c r="E183" s="173"/>
      <c r="F183" s="173"/>
      <c r="G183" s="173"/>
      <c r="H183" s="101">
        <f>(H186+H187+H189+H190+H191+H192+H193+H194+H196+H200+H203+H204+H205+H206+H209+H210+H211+H212+H213+H214+H215)/21</f>
        <v>0.90581966371454248</v>
      </c>
    </row>
    <row r="184" spans="1:8" s="61" customFormat="1" ht="17.25" customHeight="1" x14ac:dyDescent="0.2">
      <c r="A184" s="174" t="s">
        <v>277</v>
      </c>
      <c r="B184" s="174"/>
      <c r="C184" s="174"/>
      <c r="D184" s="174"/>
      <c r="E184" s="174"/>
      <c r="F184" s="174"/>
      <c r="G184" s="174"/>
    </row>
    <row r="185" spans="1:8" s="61" customFormat="1" ht="114.75" x14ac:dyDescent="0.2">
      <c r="A185" s="135">
        <v>1</v>
      </c>
      <c r="B185" s="29" t="s">
        <v>280</v>
      </c>
      <c r="C185" s="135" t="s">
        <v>102</v>
      </c>
      <c r="D185" s="135" t="s">
        <v>103</v>
      </c>
      <c r="E185" s="135" t="s">
        <v>103</v>
      </c>
      <c r="F185" s="135"/>
      <c r="G185" s="135" t="s">
        <v>359</v>
      </c>
      <c r="H185" s="43"/>
    </row>
    <row r="186" spans="1:8" s="61" customFormat="1" ht="25.5" x14ac:dyDescent="0.2">
      <c r="A186" s="135">
        <v>2</v>
      </c>
      <c r="B186" s="29" t="s">
        <v>281</v>
      </c>
      <c r="C186" s="135" t="s">
        <v>292</v>
      </c>
      <c r="D186" s="135">
        <v>6</v>
      </c>
      <c r="E186" s="135" t="s">
        <v>293</v>
      </c>
      <c r="F186" s="135">
        <v>2</v>
      </c>
      <c r="G186" s="135"/>
      <c r="H186" s="43">
        <v>1</v>
      </c>
    </row>
    <row r="187" spans="1:8" s="61" customFormat="1" ht="63.75" x14ac:dyDescent="0.2">
      <c r="A187" s="135">
        <v>3</v>
      </c>
      <c r="B187" s="29" t="s">
        <v>282</v>
      </c>
      <c r="C187" s="135" t="s">
        <v>70</v>
      </c>
      <c r="D187" s="80">
        <v>10.8</v>
      </c>
      <c r="E187" s="135" t="s">
        <v>297</v>
      </c>
      <c r="F187" s="80"/>
      <c r="G187" s="135" t="s">
        <v>359</v>
      </c>
      <c r="H187" s="43"/>
    </row>
    <row r="188" spans="1:8" s="61" customFormat="1" ht="51" x14ac:dyDescent="0.2">
      <c r="A188" s="135">
        <v>4</v>
      </c>
      <c r="B188" s="29" t="s">
        <v>283</v>
      </c>
      <c r="C188" s="135" t="s">
        <v>73</v>
      </c>
      <c r="D188" s="135">
        <v>0</v>
      </c>
      <c r="E188" s="137">
        <v>0</v>
      </c>
      <c r="F188" s="135">
        <v>0</v>
      </c>
      <c r="G188" s="135"/>
      <c r="H188" s="43"/>
    </row>
    <row r="189" spans="1:8" s="61" customFormat="1" ht="51" x14ac:dyDescent="0.2">
      <c r="A189" s="135">
        <v>5</v>
      </c>
      <c r="B189" s="29" t="s">
        <v>284</v>
      </c>
      <c r="C189" s="135" t="s">
        <v>70</v>
      </c>
      <c r="D189" s="135">
        <v>104.2</v>
      </c>
      <c r="E189" s="135" t="s">
        <v>294</v>
      </c>
      <c r="F189" s="135">
        <v>55.4</v>
      </c>
      <c r="G189" s="135"/>
      <c r="H189" s="43">
        <v>0.248</v>
      </c>
    </row>
    <row r="190" spans="1:8" s="61" customFormat="1" ht="38.25" x14ac:dyDescent="0.2">
      <c r="A190" s="135">
        <v>6</v>
      </c>
      <c r="B190" s="29" t="s">
        <v>285</v>
      </c>
      <c r="C190" s="135" t="s">
        <v>70</v>
      </c>
      <c r="D190" s="135">
        <v>112.6</v>
      </c>
      <c r="E190" s="135" t="s">
        <v>295</v>
      </c>
      <c r="F190" s="135">
        <v>108</v>
      </c>
      <c r="G190" s="135"/>
      <c r="H190" s="43">
        <v>1</v>
      </c>
    </row>
    <row r="191" spans="1:8" s="61" customFormat="1" ht="25.5" x14ac:dyDescent="0.2">
      <c r="A191" s="135">
        <v>7</v>
      </c>
      <c r="B191" s="29" t="s">
        <v>286</v>
      </c>
      <c r="C191" s="135" t="s">
        <v>70</v>
      </c>
      <c r="D191" s="135">
        <v>90</v>
      </c>
      <c r="E191" s="135" t="s">
        <v>296</v>
      </c>
      <c r="F191" s="135">
        <v>98.7</v>
      </c>
      <c r="G191" s="135"/>
      <c r="H191" s="43">
        <v>1.238</v>
      </c>
    </row>
    <row r="192" spans="1:8" s="61" customFormat="1" ht="178.5" x14ac:dyDescent="0.2">
      <c r="A192" s="135">
        <v>8</v>
      </c>
      <c r="B192" s="29" t="s">
        <v>287</v>
      </c>
      <c r="C192" s="135" t="s">
        <v>70</v>
      </c>
      <c r="D192" s="135">
        <v>95.8</v>
      </c>
      <c r="E192" s="135" t="s">
        <v>298</v>
      </c>
      <c r="F192" s="135">
        <v>50.4</v>
      </c>
      <c r="G192" s="135"/>
      <c r="H192" s="43">
        <v>0</v>
      </c>
    </row>
    <row r="193" spans="1:8" s="61" customFormat="1" ht="63.75" x14ac:dyDescent="0.2">
      <c r="A193" s="135">
        <v>9</v>
      </c>
      <c r="B193" s="29" t="s">
        <v>288</v>
      </c>
      <c r="C193" s="135" t="s">
        <v>70</v>
      </c>
      <c r="D193" s="135">
        <v>100</v>
      </c>
      <c r="E193" s="81">
        <v>0.7</v>
      </c>
      <c r="F193" s="135">
        <v>100</v>
      </c>
      <c r="G193" s="135"/>
      <c r="H193" s="43">
        <f>100/70</f>
        <v>1.4285714285714286</v>
      </c>
    </row>
    <row r="194" spans="1:8" s="61" customFormat="1" ht="76.5" x14ac:dyDescent="0.2">
      <c r="A194" s="135">
        <v>10</v>
      </c>
      <c r="B194" s="29" t="s">
        <v>289</v>
      </c>
      <c r="C194" s="135" t="s">
        <v>70</v>
      </c>
      <c r="D194" s="135">
        <v>100</v>
      </c>
      <c r="E194" s="81">
        <v>1</v>
      </c>
      <c r="F194" s="135">
        <v>100</v>
      </c>
      <c r="G194" s="135"/>
      <c r="H194" s="43">
        <f>F194/100</f>
        <v>1</v>
      </c>
    </row>
    <row r="195" spans="1:8" s="61" customFormat="1" ht="102" x14ac:dyDescent="0.2">
      <c r="A195" s="135">
        <v>11</v>
      </c>
      <c r="B195" s="29" t="s">
        <v>290</v>
      </c>
      <c r="C195" s="135" t="s">
        <v>155</v>
      </c>
      <c r="D195" s="135" t="s">
        <v>328</v>
      </c>
      <c r="E195" s="135" t="s">
        <v>328</v>
      </c>
      <c r="F195" s="135"/>
      <c r="G195" s="135" t="s">
        <v>360</v>
      </c>
      <c r="H195" s="43"/>
    </row>
    <row r="196" spans="1:8" s="61" customFormat="1" ht="25.5" x14ac:dyDescent="0.2">
      <c r="A196" s="135">
        <v>12</v>
      </c>
      <c r="B196" s="29" t="s">
        <v>291</v>
      </c>
      <c r="C196" s="135" t="s">
        <v>70</v>
      </c>
      <c r="D196" s="135">
        <v>0</v>
      </c>
      <c r="E196" s="135">
        <v>0</v>
      </c>
      <c r="F196" s="135">
        <v>0.02</v>
      </c>
      <c r="G196" s="135"/>
      <c r="H196" s="43"/>
    </row>
    <row r="197" spans="1:8" s="61" customFormat="1" ht="17.25" customHeight="1" x14ac:dyDescent="0.2">
      <c r="A197" s="174" t="s">
        <v>278</v>
      </c>
      <c r="B197" s="174"/>
      <c r="C197" s="174"/>
      <c r="D197" s="174"/>
      <c r="E197" s="174"/>
      <c r="F197" s="174"/>
      <c r="G197" s="174"/>
      <c r="H197" s="43"/>
    </row>
    <row r="198" spans="1:8" s="61" customFormat="1" ht="89.25" x14ac:dyDescent="0.2">
      <c r="A198" s="135">
        <v>13</v>
      </c>
      <c r="B198" s="82" t="s">
        <v>299</v>
      </c>
      <c r="C198" s="135" t="s">
        <v>300</v>
      </c>
      <c r="D198" s="135">
        <v>67</v>
      </c>
      <c r="E198" s="135">
        <v>40</v>
      </c>
      <c r="F198" s="135"/>
      <c r="G198" s="135" t="s">
        <v>360</v>
      </c>
      <c r="H198" s="43">
        <f t="shared" ref="H198:H205" si="7">F198/E198</f>
        <v>0</v>
      </c>
    </row>
    <row r="199" spans="1:8" s="61" customFormat="1" ht="63.75" x14ac:dyDescent="0.2">
      <c r="A199" s="135">
        <v>14</v>
      </c>
      <c r="B199" s="82" t="s">
        <v>301</v>
      </c>
      <c r="C199" s="135" t="s">
        <v>300</v>
      </c>
      <c r="D199" s="135">
        <v>40</v>
      </c>
      <c r="E199" s="135">
        <v>40</v>
      </c>
      <c r="F199" s="135">
        <v>59</v>
      </c>
      <c r="G199" s="135"/>
      <c r="H199" s="43">
        <f t="shared" si="7"/>
        <v>1.4750000000000001</v>
      </c>
    </row>
    <row r="200" spans="1:8" s="61" customFormat="1" ht="38.25" x14ac:dyDescent="0.2">
      <c r="A200" s="135">
        <v>15</v>
      </c>
      <c r="B200" s="82" t="s">
        <v>302</v>
      </c>
      <c r="C200" s="135" t="s">
        <v>303</v>
      </c>
      <c r="D200" s="135">
        <v>136</v>
      </c>
      <c r="E200" s="135">
        <v>20</v>
      </c>
      <c r="F200" s="135">
        <v>105</v>
      </c>
      <c r="G200" s="135"/>
      <c r="H200" s="43">
        <f t="shared" si="7"/>
        <v>5.25</v>
      </c>
    </row>
    <row r="201" spans="1:8" s="61" customFormat="1" ht="18.75" customHeight="1" x14ac:dyDescent="0.2">
      <c r="A201" s="174" t="s">
        <v>304</v>
      </c>
      <c r="B201" s="174"/>
      <c r="C201" s="174"/>
      <c r="D201" s="174"/>
      <c r="E201" s="174"/>
      <c r="F201" s="174"/>
      <c r="G201" s="174"/>
      <c r="H201" s="43"/>
    </row>
    <row r="202" spans="1:8" s="61" customFormat="1" ht="89.25" x14ac:dyDescent="0.2">
      <c r="A202" s="135">
        <v>16</v>
      </c>
      <c r="B202" s="82" t="s">
        <v>305</v>
      </c>
      <c r="C202" s="135" t="s">
        <v>102</v>
      </c>
      <c r="D202" s="135" t="s">
        <v>328</v>
      </c>
      <c r="E202" s="135" t="s">
        <v>328</v>
      </c>
      <c r="F202" s="135"/>
      <c r="G202" s="135" t="s">
        <v>444</v>
      </c>
      <c r="H202" s="43"/>
    </row>
    <row r="203" spans="1:8" s="61" customFormat="1" ht="38.25" x14ac:dyDescent="0.2">
      <c r="A203" s="135">
        <v>17</v>
      </c>
      <c r="B203" s="82" t="s">
        <v>306</v>
      </c>
      <c r="C203" s="135" t="s">
        <v>70</v>
      </c>
      <c r="D203" s="135">
        <v>0</v>
      </c>
      <c r="E203" s="135">
        <v>0</v>
      </c>
      <c r="F203" s="135">
        <v>3.2</v>
      </c>
      <c r="G203" s="135"/>
      <c r="H203" s="43">
        <v>0</v>
      </c>
    </row>
    <row r="204" spans="1:8" s="61" customFormat="1" ht="38.25" x14ac:dyDescent="0.2">
      <c r="A204" s="135">
        <v>18</v>
      </c>
      <c r="B204" s="82" t="s">
        <v>307</v>
      </c>
      <c r="C204" s="135" t="s">
        <v>102</v>
      </c>
      <c r="D204" s="135" t="s">
        <v>103</v>
      </c>
      <c r="E204" s="135" t="s">
        <v>103</v>
      </c>
      <c r="F204" s="135" t="s">
        <v>103</v>
      </c>
      <c r="G204" s="135"/>
      <c r="H204" s="43">
        <v>1</v>
      </c>
    </row>
    <row r="205" spans="1:8" s="61" customFormat="1" ht="76.5" x14ac:dyDescent="0.2">
      <c r="A205" s="135">
        <v>19</v>
      </c>
      <c r="B205" s="82" t="s">
        <v>308</v>
      </c>
      <c r="C205" s="135" t="s">
        <v>70</v>
      </c>
      <c r="D205" s="135">
        <v>88.2</v>
      </c>
      <c r="E205" s="135">
        <v>100</v>
      </c>
      <c r="F205" s="135">
        <v>41.2</v>
      </c>
      <c r="G205" s="135"/>
      <c r="H205" s="43">
        <f t="shared" si="7"/>
        <v>0.41200000000000003</v>
      </c>
    </row>
    <row r="206" spans="1:8" s="61" customFormat="1" ht="51" x14ac:dyDescent="0.2">
      <c r="A206" s="135">
        <v>20</v>
      </c>
      <c r="B206" s="82" t="s">
        <v>309</v>
      </c>
      <c r="C206" s="135" t="s">
        <v>70</v>
      </c>
      <c r="D206" s="135">
        <v>102.1</v>
      </c>
      <c r="E206" s="135" t="s">
        <v>310</v>
      </c>
      <c r="F206" s="135">
        <v>103.1</v>
      </c>
      <c r="G206" s="135"/>
      <c r="H206" s="43">
        <f>103.1/106</f>
        <v>0.97264150943396221</v>
      </c>
    </row>
    <row r="207" spans="1:8" s="61" customFormat="1" ht="112.5" x14ac:dyDescent="0.2">
      <c r="A207" s="135">
        <v>21</v>
      </c>
      <c r="B207" s="82" t="s">
        <v>311</v>
      </c>
      <c r="C207" s="135" t="s">
        <v>70</v>
      </c>
      <c r="D207" s="135" t="s">
        <v>329</v>
      </c>
      <c r="E207" s="138" t="s">
        <v>312</v>
      </c>
      <c r="F207" s="135" t="s">
        <v>445</v>
      </c>
      <c r="G207" s="135" t="s">
        <v>360</v>
      </c>
      <c r="H207" s="43"/>
    </row>
    <row r="208" spans="1:8" s="61" customFormat="1" ht="30" customHeight="1" x14ac:dyDescent="0.2">
      <c r="A208" s="169" t="s">
        <v>372</v>
      </c>
      <c r="B208" s="169"/>
      <c r="C208" s="169"/>
      <c r="D208" s="169"/>
      <c r="E208" s="169"/>
      <c r="F208" s="169"/>
      <c r="G208" s="169"/>
    </row>
    <row r="209" spans="1:8" s="61" customFormat="1" ht="63.75" x14ac:dyDescent="0.2">
      <c r="A209" s="135">
        <v>22</v>
      </c>
      <c r="B209" s="29" t="s">
        <v>361</v>
      </c>
      <c r="C209" s="135" t="s">
        <v>362</v>
      </c>
      <c r="D209" s="135" t="s">
        <v>338</v>
      </c>
      <c r="E209" s="135">
        <v>100</v>
      </c>
      <c r="F209" s="135">
        <v>47.3</v>
      </c>
      <c r="G209" s="135"/>
      <c r="H209" s="114">
        <f>F209/E209</f>
        <v>0.47299999999999998</v>
      </c>
    </row>
    <row r="210" spans="1:8" s="61" customFormat="1" ht="76.5" x14ac:dyDescent="0.2">
      <c r="A210" s="135">
        <v>23</v>
      </c>
      <c r="B210" s="29" t="s">
        <v>363</v>
      </c>
      <c r="C210" s="135" t="s">
        <v>364</v>
      </c>
      <c r="D210" s="135" t="s">
        <v>338</v>
      </c>
      <c r="E210" s="135">
        <v>95</v>
      </c>
      <c r="F210" s="135">
        <v>0</v>
      </c>
      <c r="G210" s="135"/>
      <c r="H210" s="114">
        <f t="shared" ref="H210:H215" si="8">F210/E210</f>
        <v>0</v>
      </c>
    </row>
    <row r="211" spans="1:8" s="61" customFormat="1" ht="38.25" x14ac:dyDescent="0.2">
      <c r="A211" s="135">
        <v>24</v>
      </c>
      <c r="B211" s="29" t="s">
        <v>365</v>
      </c>
      <c r="C211" s="135" t="s">
        <v>366</v>
      </c>
      <c r="D211" s="135">
        <v>1</v>
      </c>
      <c r="E211" s="135">
        <v>1</v>
      </c>
      <c r="F211" s="135">
        <v>1</v>
      </c>
      <c r="G211" s="135"/>
      <c r="H211" s="114">
        <f t="shared" si="8"/>
        <v>1</v>
      </c>
    </row>
    <row r="212" spans="1:8" s="61" customFormat="1" ht="63.75" x14ac:dyDescent="0.2">
      <c r="A212" s="135">
        <v>25</v>
      </c>
      <c r="B212" s="29" t="s">
        <v>367</v>
      </c>
      <c r="C212" s="135" t="s">
        <v>368</v>
      </c>
      <c r="D212" s="135">
        <v>100</v>
      </c>
      <c r="E212" s="135">
        <v>100</v>
      </c>
      <c r="F212" s="135">
        <v>100</v>
      </c>
      <c r="G212" s="135"/>
      <c r="H212" s="114">
        <f t="shared" si="8"/>
        <v>1</v>
      </c>
    </row>
    <row r="213" spans="1:8" s="61" customFormat="1" ht="63.75" x14ac:dyDescent="0.2">
      <c r="A213" s="135">
        <v>26</v>
      </c>
      <c r="B213" s="29" t="s">
        <v>369</v>
      </c>
      <c r="C213" s="135" t="s">
        <v>368</v>
      </c>
      <c r="D213" s="135">
        <v>100</v>
      </c>
      <c r="E213" s="135">
        <v>100</v>
      </c>
      <c r="F213" s="135">
        <v>100</v>
      </c>
      <c r="G213" s="135"/>
      <c r="H213" s="114">
        <f t="shared" si="8"/>
        <v>1</v>
      </c>
    </row>
    <row r="214" spans="1:8" s="61" customFormat="1" ht="76.5" x14ac:dyDescent="0.2">
      <c r="A214" s="135">
        <v>27</v>
      </c>
      <c r="B214" s="29" t="s">
        <v>370</v>
      </c>
      <c r="C214" s="135" t="s">
        <v>368</v>
      </c>
      <c r="D214" s="135">
        <v>100</v>
      </c>
      <c r="E214" s="135">
        <v>100</v>
      </c>
      <c r="F214" s="135">
        <v>100</v>
      </c>
      <c r="G214" s="135"/>
      <c r="H214" s="114">
        <f t="shared" si="8"/>
        <v>1</v>
      </c>
    </row>
    <row r="215" spans="1:8" s="61" customFormat="1" ht="63.75" x14ac:dyDescent="0.2">
      <c r="A215" s="135">
        <v>28</v>
      </c>
      <c r="B215" s="29" t="s">
        <v>371</v>
      </c>
      <c r="C215" s="135" t="s">
        <v>368</v>
      </c>
      <c r="D215" s="135">
        <v>100</v>
      </c>
      <c r="E215" s="135">
        <v>100</v>
      </c>
      <c r="F215" s="135">
        <v>100</v>
      </c>
      <c r="G215" s="135"/>
      <c r="H215" s="114">
        <f t="shared" si="8"/>
        <v>1</v>
      </c>
    </row>
    <row r="216" spans="1:8" s="61" customFormat="1" ht="32.25" customHeight="1" x14ac:dyDescent="0.2">
      <c r="A216" s="180" t="s">
        <v>425</v>
      </c>
      <c r="B216" s="180"/>
      <c r="C216" s="180"/>
      <c r="D216" s="180"/>
      <c r="E216" s="180"/>
      <c r="F216" s="180"/>
      <c r="G216" s="180"/>
      <c r="H216" s="114"/>
    </row>
    <row r="217" spans="1:8" s="61" customFormat="1" ht="30.75" customHeight="1" x14ac:dyDescent="0.2">
      <c r="A217" s="169" t="s">
        <v>426</v>
      </c>
      <c r="B217" s="169"/>
      <c r="C217" s="169"/>
      <c r="D217" s="169"/>
      <c r="E217" s="169"/>
      <c r="F217" s="169"/>
      <c r="G217" s="169"/>
    </row>
    <row r="218" spans="1:8" s="61" customFormat="1" ht="25.5" x14ac:dyDescent="0.2">
      <c r="A218" s="135">
        <v>1</v>
      </c>
      <c r="B218" s="139" t="s">
        <v>389</v>
      </c>
      <c r="C218" s="135" t="s">
        <v>70</v>
      </c>
      <c r="D218" s="79"/>
      <c r="E218" s="58">
        <v>90</v>
      </c>
      <c r="F218" s="79"/>
      <c r="G218" s="79"/>
    </row>
    <row r="219" spans="1:8" s="61" customFormat="1" ht="89.25" x14ac:dyDescent="0.2">
      <c r="A219" s="135">
        <v>2</v>
      </c>
      <c r="B219" s="139" t="s">
        <v>390</v>
      </c>
      <c r="C219" s="58" t="s">
        <v>147</v>
      </c>
      <c r="D219" s="79"/>
      <c r="E219" s="58">
        <v>3</v>
      </c>
      <c r="F219" s="79"/>
      <c r="G219" s="79"/>
    </row>
    <row r="220" spans="1:8" s="61" customFormat="1" ht="25.5" x14ac:dyDescent="0.2">
      <c r="A220" s="135">
        <v>3</v>
      </c>
      <c r="B220" s="139" t="s">
        <v>391</v>
      </c>
      <c r="C220" s="58" t="s">
        <v>70</v>
      </c>
      <c r="D220" s="79"/>
      <c r="E220" s="58">
        <v>100</v>
      </c>
      <c r="F220" s="79"/>
      <c r="G220" s="79"/>
    </row>
    <row r="221" spans="1:8" s="61" customFormat="1" ht="63.75" x14ac:dyDescent="0.2">
      <c r="A221" s="135">
        <v>4</v>
      </c>
      <c r="B221" s="139" t="s">
        <v>392</v>
      </c>
      <c r="C221" s="58" t="s">
        <v>70</v>
      </c>
      <c r="D221" s="79"/>
      <c r="E221" s="58">
        <v>100</v>
      </c>
      <c r="F221" s="79"/>
      <c r="G221" s="79"/>
    </row>
    <row r="222" spans="1:8" s="61" customFormat="1" ht="63.75" x14ac:dyDescent="0.2">
      <c r="A222" s="135">
        <v>5</v>
      </c>
      <c r="B222" s="139" t="s">
        <v>393</v>
      </c>
      <c r="C222" s="58" t="s">
        <v>70</v>
      </c>
      <c r="D222" s="79"/>
      <c r="E222" s="58">
        <v>100</v>
      </c>
      <c r="F222" s="79"/>
      <c r="G222" s="79"/>
    </row>
    <row r="223" spans="1:8" s="61" customFormat="1" ht="51" x14ac:dyDescent="0.2">
      <c r="A223" s="135">
        <v>6</v>
      </c>
      <c r="B223" s="139" t="s">
        <v>394</v>
      </c>
      <c r="C223" s="58" t="s">
        <v>70</v>
      </c>
      <c r="D223" s="79"/>
      <c r="E223" s="58">
        <v>100</v>
      </c>
      <c r="F223" s="79"/>
      <c r="G223" s="79"/>
    </row>
    <row r="224" spans="1:8" ht="51" x14ac:dyDescent="0.2">
      <c r="A224" s="135">
        <v>7</v>
      </c>
      <c r="B224" s="139" t="s">
        <v>395</v>
      </c>
      <c r="C224" s="58" t="s">
        <v>70</v>
      </c>
      <c r="D224" s="140"/>
      <c r="E224" s="58">
        <v>100</v>
      </c>
      <c r="F224" s="140"/>
      <c r="G224" s="140"/>
    </row>
    <row r="225" spans="1:7" ht="102" x14ac:dyDescent="0.2">
      <c r="A225" s="135">
        <v>8</v>
      </c>
      <c r="B225" s="139" t="s">
        <v>396</v>
      </c>
      <c r="C225" s="58" t="s">
        <v>70</v>
      </c>
      <c r="D225" s="140"/>
      <c r="E225" s="58">
        <v>100</v>
      </c>
      <c r="F225" s="140"/>
      <c r="G225" s="140"/>
    </row>
    <row r="226" spans="1:7" ht="35.25" customHeight="1" x14ac:dyDescent="0.2">
      <c r="A226" s="169" t="s">
        <v>427</v>
      </c>
      <c r="B226" s="169"/>
      <c r="C226" s="169"/>
      <c r="D226" s="169"/>
      <c r="E226" s="169"/>
      <c r="F226" s="169"/>
      <c r="G226" s="169"/>
    </row>
    <row r="227" spans="1:7" ht="51" x14ac:dyDescent="0.2">
      <c r="A227" s="135">
        <v>9</v>
      </c>
      <c r="B227" s="85" t="s">
        <v>397</v>
      </c>
      <c r="C227" s="135" t="s">
        <v>70</v>
      </c>
      <c r="D227" s="140"/>
      <c r="E227" s="135">
        <v>100</v>
      </c>
      <c r="F227" s="140"/>
      <c r="G227" s="140"/>
    </row>
    <row r="228" spans="1:7" ht="38.25" x14ac:dyDescent="0.2">
      <c r="A228" s="135">
        <v>10</v>
      </c>
      <c r="B228" s="85" t="s">
        <v>398</v>
      </c>
      <c r="C228" s="135" t="s">
        <v>70</v>
      </c>
      <c r="D228" s="140"/>
      <c r="E228" s="135">
        <v>100</v>
      </c>
      <c r="F228" s="140"/>
      <c r="G228" s="140"/>
    </row>
    <row r="229" spans="1:7" ht="76.5" x14ac:dyDescent="0.2">
      <c r="A229" s="135">
        <v>11</v>
      </c>
      <c r="B229" s="141" t="s">
        <v>399</v>
      </c>
      <c r="C229" s="135" t="s">
        <v>428</v>
      </c>
      <c r="D229" s="140"/>
      <c r="E229" s="135">
        <v>47</v>
      </c>
      <c r="F229" s="140"/>
      <c r="G229" s="140"/>
    </row>
    <row r="230" spans="1:7" ht="89.25" x14ac:dyDescent="0.2">
      <c r="A230" s="135">
        <v>12</v>
      </c>
      <c r="B230" s="85" t="s">
        <v>400</v>
      </c>
      <c r="C230" s="135" t="s">
        <v>429</v>
      </c>
      <c r="D230" s="140"/>
      <c r="E230" s="135">
        <v>260</v>
      </c>
      <c r="F230" s="140"/>
      <c r="G230" s="140"/>
    </row>
    <row r="231" spans="1:7" ht="63.75" x14ac:dyDescent="0.2">
      <c r="A231" s="135">
        <v>13</v>
      </c>
      <c r="B231" s="85" t="s">
        <v>401</v>
      </c>
      <c r="C231" s="135" t="s">
        <v>155</v>
      </c>
      <c r="D231" s="140"/>
      <c r="E231" s="135">
        <v>3</v>
      </c>
      <c r="F231" s="140"/>
      <c r="G231" s="140"/>
    </row>
    <row r="232" spans="1:7" ht="28.5" customHeight="1" x14ac:dyDescent="0.2">
      <c r="A232" s="171" t="s">
        <v>436</v>
      </c>
      <c r="B232" s="171"/>
      <c r="C232" s="171"/>
      <c r="D232" s="171"/>
      <c r="E232" s="171"/>
      <c r="F232" s="171"/>
      <c r="G232" s="171"/>
    </row>
    <row r="233" spans="1:7" ht="51" x14ac:dyDescent="0.2">
      <c r="A233" s="135">
        <v>14</v>
      </c>
      <c r="B233" s="85" t="s">
        <v>402</v>
      </c>
      <c r="C233" s="135" t="s">
        <v>70</v>
      </c>
      <c r="D233" s="140"/>
      <c r="E233" s="58">
        <v>90</v>
      </c>
      <c r="F233" s="140"/>
      <c r="G233" s="140"/>
    </row>
    <row r="234" spans="1:7" ht="127.5" x14ac:dyDescent="0.2">
      <c r="A234" s="135">
        <v>15</v>
      </c>
      <c r="B234" s="85" t="s">
        <v>403</v>
      </c>
      <c r="C234" s="135" t="s">
        <v>70</v>
      </c>
      <c r="D234" s="140"/>
      <c r="E234" s="58">
        <v>90</v>
      </c>
      <c r="F234" s="140"/>
      <c r="G234" s="140"/>
    </row>
    <row r="235" spans="1:7" ht="102" x14ac:dyDescent="0.2">
      <c r="A235" s="135">
        <v>16</v>
      </c>
      <c r="B235" s="82" t="s">
        <v>404</v>
      </c>
      <c r="C235" s="135" t="s">
        <v>70</v>
      </c>
      <c r="D235" s="140"/>
      <c r="E235" s="135">
        <v>85</v>
      </c>
      <c r="F235" s="140"/>
      <c r="G235" s="140"/>
    </row>
    <row r="236" spans="1:7" ht="102" x14ac:dyDescent="0.2">
      <c r="A236" s="135">
        <v>17</v>
      </c>
      <c r="B236" s="142" t="s">
        <v>405</v>
      </c>
      <c r="C236" s="135" t="s">
        <v>70</v>
      </c>
      <c r="D236" s="140"/>
      <c r="E236" s="135">
        <v>85</v>
      </c>
      <c r="F236" s="140"/>
      <c r="G236" s="140"/>
    </row>
    <row r="237" spans="1:7" ht="63.75" x14ac:dyDescent="0.2">
      <c r="A237" s="135">
        <v>18</v>
      </c>
      <c r="B237" s="85" t="s">
        <v>406</v>
      </c>
      <c r="C237" s="135" t="s">
        <v>70</v>
      </c>
      <c r="D237" s="140"/>
      <c r="E237" s="135">
        <v>85</v>
      </c>
      <c r="F237" s="140"/>
      <c r="G237" s="140"/>
    </row>
    <row r="238" spans="1:7" ht="76.5" x14ac:dyDescent="0.2">
      <c r="A238" s="135">
        <v>19</v>
      </c>
      <c r="B238" s="85" t="s">
        <v>407</v>
      </c>
      <c r="C238" s="135" t="s">
        <v>70</v>
      </c>
      <c r="D238" s="140"/>
      <c r="E238" s="58">
        <v>90</v>
      </c>
      <c r="F238" s="140"/>
      <c r="G238" s="140"/>
    </row>
    <row r="239" spans="1:7" ht="63.75" x14ac:dyDescent="0.2">
      <c r="A239" s="135">
        <v>20</v>
      </c>
      <c r="B239" s="85" t="s">
        <v>408</v>
      </c>
      <c r="C239" s="135" t="s">
        <v>70</v>
      </c>
      <c r="D239" s="140"/>
      <c r="E239" s="135">
        <v>100</v>
      </c>
      <c r="F239" s="140"/>
      <c r="G239" s="140"/>
    </row>
    <row r="240" spans="1:7" ht="25.5" x14ac:dyDescent="0.2">
      <c r="A240" s="135">
        <v>21</v>
      </c>
      <c r="B240" s="85" t="s">
        <v>409</v>
      </c>
      <c r="C240" s="135" t="s">
        <v>70</v>
      </c>
      <c r="D240" s="140"/>
      <c r="E240" s="135">
        <v>100</v>
      </c>
      <c r="F240" s="140"/>
      <c r="G240" s="140"/>
    </row>
    <row r="241" spans="1:7" ht="63.75" x14ac:dyDescent="0.2">
      <c r="A241" s="135">
        <v>22</v>
      </c>
      <c r="B241" s="85" t="s">
        <v>410</v>
      </c>
      <c r="C241" s="135" t="s">
        <v>70</v>
      </c>
      <c r="D241" s="140"/>
      <c r="E241" s="135">
        <v>100</v>
      </c>
      <c r="F241" s="140"/>
      <c r="G241" s="140"/>
    </row>
    <row r="242" spans="1:7" ht="63.75" x14ac:dyDescent="0.2">
      <c r="A242" s="135">
        <v>23</v>
      </c>
      <c r="B242" s="85" t="s">
        <v>411</v>
      </c>
      <c r="C242" s="135" t="s">
        <v>430</v>
      </c>
      <c r="D242" s="140"/>
      <c r="E242" s="58">
        <v>2</v>
      </c>
      <c r="F242" s="140"/>
      <c r="G242" s="140"/>
    </row>
    <row r="243" spans="1:7" ht="38.25" x14ac:dyDescent="0.2">
      <c r="A243" s="135">
        <v>24</v>
      </c>
      <c r="B243" s="85" t="s">
        <v>412</v>
      </c>
      <c r="C243" s="135" t="s">
        <v>430</v>
      </c>
      <c r="D243" s="140"/>
      <c r="E243" s="58">
        <v>11</v>
      </c>
      <c r="F243" s="140"/>
      <c r="G243" s="140"/>
    </row>
    <row r="244" spans="1:7" ht="76.5" x14ac:dyDescent="0.2">
      <c r="A244" s="135">
        <v>25</v>
      </c>
      <c r="B244" s="85" t="s">
        <v>413</v>
      </c>
      <c r="C244" s="135" t="s">
        <v>70</v>
      </c>
      <c r="D244" s="140"/>
      <c r="E244" s="58">
        <v>78.099999999999994</v>
      </c>
      <c r="F244" s="140"/>
      <c r="G244" s="140"/>
    </row>
    <row r="245" spans="1:7" ht="27.75" customHeight="1" x14ac:dyDescent="0.2">
      <c r="A245" s="171" t="s">
        <v>437</v>
      </c>
      <c r="B245" s="171"/>
      <c r="C245" s="171"/>
      <c r="D245" s="171"/>
      <c r="E245" s="171"/>
      <c r="F245" s="171"/>
      <c r="G245" s="171"/>
    </row>
    <row r="246" spans="1:7" ht="76.5" x14ac:dyDescent="0.2">
      <c r="A246" s="135">
        <v>26</v>
      </c>
      <c r="B246" s="85" t="s">
        <v>414</v>
      </c>
      <c r="C246" s="135" t="s">
        <v>233</v>
      </c>
      <c r="D246" s="140"/>
      <c r="E246" s="135">
        <v>0</v>
      </c>
      <c r="F246" s="140"/>
      <c r="G246" s="140"/>
    </row>
    <row r="247" spans="1:7" ht="114.75" x14ac:dyDescent="0.2">
      <c r="A247" s="135">
        <v>27</v>
      </c>
      <c r="B247" s="85" t="s">
        <v>415</v>
      </c>
      <c r="C247" s="135" t="s">
        <v>70</v>
      </c>
      <c r="D247" s="140"/>
      <c r="E247" s="135">
        <v>100</v>
      </c>
      <c r="F247" s="140"/>
      <c r="G247" s="140"/>
    </row>
    <row r="248" spans="1:7" ht="63.75" x14ac:dyDescent="0.2">
      <c r="A248" s="135">
        <v>28</v>
      </c>
      <c r="B248" s="82" t="s">
        <v>416</v>
      </c>
      <c r="C248" s="135" t="s">
        <v>70</v>
      </c>
      <c r="D248" s="140"/>
      <c r="E248" s="135">
        <v>100</v>
      </c>
      <c r="F248" s="140"/>
      <c r="G248" s="140"/>
    </row>
    <row r="249" spans="1:7" ht="51" x14ac:dyDescent="0.2">
      <c r="A249" s="135">
        <v>29</v>
      </c>
      <c r="B249" s="142" t="s">
        <v>417</v>
      </c>
      <c r="C249" s="135" t="s">
        <v>70</v>
      </c>
      <c r="D249" s="140"/>
      <c r="E249" s="135">
        <v>100</v>
      </c>
      <c r="F249" s="140"/>
      <c r="G249" s="140"/>
    </row>
    <row r="250" spans="1:7" ht="51" x14ac:dyDescent="0.2">
      <c r="A250" s="135">
        <v>30</v>
      </c>
      <c r="B250" s="85" t="s">
        <v>418</v>
      </c>
      <c r="C250" s="135" t="s">
        <v>70</v>
      </c>
      <c r="D250" s="140"/>
      <c r="E250" s="135">
        <v>100</v>
      </c>
      <c r="F250" s="140"/>
      <c r="G250" s="140"/>
    </row>
    <row r="251" spans="1:7" ht="76.5" x14ac:dyDescent="0.2">
      <c r="A251" s="135">
        <v>31</v>
      </c>
      <c r="B251" s="85" t="s">
        <v>419</v>
      </c>
      <c r="C251" s="135" t="s">
        <v>70</v>
      </c>
      <c r="D251" s="140"/>
      <c r="E251" s="135">
        <v>63</v>
      </c>
      <c r="F251" s="140"/>
      <c r="G251" s="140"/>
    </row>
    <row r="252" spans="1:7" ht="27.75" customHeight="1" x14ac:dyDescent="0.2">
      <c r="A252" s="169" t="s">
        <v>435</v>
      </c>
      <c r="B252" s="169"/>
      <c r="C252" s="169"/>
      <c r="D252" s="169"/>
      <c r="E252" s="169"/>
      <c r="F252" s="169"/>
      <c r="G252" s="169"/>
    </row>
    <row r="253" spans="1:7" ht="51" x14ac:dyDescent="0.2">
      <c r="A253" s="135">
        <v>32</v>
      </c>
      <c r="B253" s="85" t="s">
        <v>420</v>
      </c>
      <c r="C253" s="58" t="s">
        <v>431</v>
      </c>
      <c r="D253" s="140"/>
      <c r="E253" s="135">
        <v>100</v>
      </c>
      <c r="F253" s="140"/>
      <c r="G253" s="140"/>
    </row>
    <row r="254" spans="1:7" ht="51" x14ac:dyDescent="0.2">
      <c r="A254" s="135">
        <v>33</v>
      </c>
      <c r="B254" s="85" t="s">
        <v>421</v>
      </c>
      <c r="C254" s="58" t="s">
        <v>431</v>
      </c>
      <c r="D254" s="140"/>
      <c r="E254" s="135">
        <v>100</v>
      </c>
      <c r="F254" s="140"/>
      <c r="G254" s="140"/>
    </row>
    <row r="255" spans="1:7" ht="76.5" x14ac:dyDescent="0.2">
      <c r="A255" s="135">
        <v>34</v>
      </c>
      <c r="B255" s="85" t="s">
        <v>422</v>
      </c>
      <c r="C255" s="58" t="s">
        <v>434</v>
      </c>
      <c r="D255" s="140"/>
      <c r="E255" s="135">
        <v>100</v>
      </c>
      <c r="F255" s="140"/>
      <c r="G255" s="140"/>
    </row>
    <row r="256" spans="1:7" ht="76.5" x14ac:dyDescent="0.2">
      <c r="A256" s="135">
        <v>35</v>
      </c>
      <c r="B256" s="82" t="s">
        <v>423</v>
      </c>
      <c r="C256" s="135" t="s">
        <v>233</v>
      </c>
      <c r="D256" s="140"/>
      <c r="E256" s="135">
        <v>0</v>
      </c>
      <c r="F256" s="140"/>
      <c r="G256" s="140"/>
    </row>
    <row r="257" spans="1:7" ht="89.25" x14ac:dyDescent="0.2">
      <c r="A257" s="135">
        <v>36</v>
      </c>
      <c r="B257" s="82" t="s">
        <v>424</v>
      </c>
      <c r="C257" s="135" t="s">
        <v>432</v>
      </c>
      <c r="D257" s="140"/>
      <c r="E257" s="135">
        <v>0</v>
      </c>
      <c r="F257" s="140"/>
      <c r="G257" s="140"/>
    </row>
    <row r="258" spans="1:7" ht="63.75" x14ac:dyDescent="0.2">
      <c r="A258" s="135">
        <v>37</v>
      </c>
      <c r="B258" s="82" t="s">
        <v>367</v>
      </c>
      <c r="C258" s="135" t="s">
        <v>368</v>
      </c>
      <c r="D258" s="140"/>
      <c r="E258" s="135">
        <v>100</v>
      </c>
      <c r="F258" s="140"/>
      <c r="G258" s="140"/>
    </row>
    <row r="259" spans="1:7" ht="63.75" x14ac:dyDescent="0.2">
      <c r="A259" s="135">
        <v>38</v>
      </c>
      <c r="B259" s="82" t="s">
        <v>369</v>
      </c>
      <c r="C259" s="135" t="s">
        <v>368</v>
      </c>
      <c r="D259" s="140"/>
      <c r="E259" s="135">
        <v>100</v>
      </c>
      <c r="F259" s="140"/>
      <c r="G259" s="140"/>
    </row>
    <row r="260" spans="1:7" ht="76.5" x14ac:dyDescent="0.2">
      <c r="A260" s="135">
        <v>39</v>
      </c>
      <c r="B260" s="82" t="s">
        <v>370</v>
      </c>
      <c r="C260" s="135" t="s">
        <v>368</v>
      </c>
      <c r="D260" s="140"/>
      <c r="E260" s="135">
        <v>100</v>
      </c>
      <c r="F260" s="140"/>
      <c r="G260" s="140"/>
    </row>
    <row r="261" spans="1:7" ht="63.75" x14ac:dyDescent="0.2">
      <c r="A261" s="135">
        <v>40</v>
      </c>
      <c r="B261" s="82" t="s">
        <v>371</v>
      </c>
      <c r="C261" s="135" t="s">
        <v>433</v>
      </c>
      <c r="D261" s="140"/>
      <c r="E261" s="135">
        <v>95</v>
      </c>
      <c r="F261" s="140"/>
      <c r="G261" s="140"/>
    </row>
    <row r="262" spans="1:7" x14ac:dyDescent="0.2">
      <c r="C262" s="35"/>
    </row>
    <row r="263" spans="1:7" x14ac:dyDescent="0.2">
      <c r="C263" s="35"/>
    </row>
  </sheetData>
  <mergeCells count="50">
    <mergeCell ref="A252:G252"/>
    <mergeCell ref="A216:G216"/>
    <mergeCell ref="A217:G217"/>
    <mergeCell ref="A226:G226"/>
    <mergeCell ref="A232:G232"/>
    <mergeCell ref="A245:G245"/>
    <mergeCell ref="A183:G183"/>
    <mergeCell ref="A184:G184"/>
    <mergeCell ref="A197:G197"/>
    <mergeCell ref="A201:G201"/>
    <mergeCell ref="A145:G145"/>
    <mergeCell ref="A159:G159"/>
    <mergeCell ref="A173:G173"/>
    <mergeCell ref="A131:G131"/>
    <mergeCell ref="A166:G166"/>
    <mergeCell ref="A101:G101"/>
    <mergeCell ref="A102:G102"/>
    <mergeCell ref="A109:G109"/>
    <mergeCell ref="A122:G122"/>
    <mergeCell ref="A132:G132"/>
    <mergeCell ref="A135:G135"/>
    <mergeCell ref="A93:G93"/>
    <mergeCell ref="A56:G56"/>
    <mergeCell ref="A57:G57"/>
    <mergeCell ref="A65:G65"/>
    <mergeCell ref="A71:G71"/>
    <mergeCell ref="A73:G73"/>
    <mergeCell ref="A60:G60"/>
    <mergeCell ref="C3:C5"/>
    <mergeCell ref="D4:D5"/>
    <mergeCell ref="A79:G79"/>
    <mergeCell ref="A84:G84"/>
    <mergeCell ref="A90:G90"/>
    <mergeCell ref="G3:G5"/>
    <mergeCell ref="A208:G208"/>
    <mergeCell ref="A1:G1"/>
    <mergeCell ref="A51:G51"/>
    <mergeCell ref="A53:A55"/>
    <mergeCell ref="C53:C55"/>
    <mergeCell ref="A46:G46"/>
    <mergeCell ref="A2:G2"/>
    <mergeCell ref="A7:G7"/>
    <mergeCell ref="A8:G8"/>
    <mergeCell ref="A15:G15"/>
    <mergeCell ref="A34:G34"/>
    <mergeCell ref="A40:G40"/>
    <mergeCell ref="D3:F3"/>
    <mergeCell ref="E4:F4"/>
    <mergeCell ref="A3:A5"/>
    <mergeCell ref="B3:B5"/>
  </mergeCells>
  <pageMargins left="0.59055118110236227" right="0.39370078740157483" top="0.39370078740157483" bottom="0.39370078740157483" header="0" footer="0"/>
  <pageSetup paperSize="9" scale="99" orientation="portrait" horizontalDpi="180" verticalDpi="18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мероприятий</vt:lpstr>
      <vt:lpstr>Показатели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2017-01-11T13:53:55Z</dcterms:modified>
</cp:coreProperties>
</file>