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лан мероприятий" sheetId="1" r:id="rId1"/>
    <sheet name="Показатели" sheetId="2" r:id="rId2"/>
    <sheet name="Лист3" sheetId="3" r:id="rId3"/>
  </sheets>
  <definedNames>
    <definedName name="_ftn1" localSheetId="1">Показатели!#REF!</definedName>
    <definedName name="_ftnref1" localSheetId="1">Показатели!#REF!</definedName>
  </definedNames>
  <calcPr calcId="125725"/>
</workbook>
</file>

<file path=xl/calcChain.xml><?xml version="1.0" encoding="utf-8"?>
<calcChain xmlns="http://schemas.openxmlformats.org/spreadsheetml/2006/main">
  <c r="H255" i="2"/>
  <c r="H248"/>
  <c r="H249"/>
  <c r="H252"/>
  <c r="H253"/>
  <c r="H254"/>
  <c r="H247"/>
  <c r="H219"/>
  <c r="H220"/>
  <c r="H221"/>
  <c r="H222"/>
  <c r="H218"/>
  <c r="H210"/>
  <c r="H211"/>
  <c r="H212"/>
  <c r="H213"/>
  <c r="H214"/>
  <c r="H215"/>
  <c r="H216"/>
  <c r="H209"/>
  <c r="H241"/>
  <c r="H242"/>
  <c r="H243"/>
  <c r="H244"/>
  <c r="I237"/>
  <c r="I238"/>
  <c r="H226"/>
  <c r="H227"/>
  <c r="H228"/>
  <c r="H229"/>
  <c r="H230"/>
  <c r="H231"/>
  <c r="H232"/>
  <c r="H233"/>
  <c r="H234"/>
  <c r="H235"/>
  <c r="I235" s="1"/>
  <c r="H236"/>
  <c r="I236" s="1"/>
  <c r="H224"/>
  <c r="H181"/>
  <c r="H173"/>
  <c r="I173" s="1"/>
  <c r="H172"/>
  <c r="I172" s="1"/>
  <c r="H145"/>
  <c r="H143"/>
  <c r="H124" l="1"/>
  <c r="I124" s="1"/>
  <c r="I65" l="1"/>
  <c r="I67"/>
  <c r="I110"/>
  <c r="I143"/>
  <c r="I144"/>
  <c r="I150"/>
  <c r="I151"/>
  <c r="I156"/>
  <c r="I157"/>
  <c r="I161"/>
  <c r="I163"/>
  <c r="I168"/>
  <c r="I177"/>
  <c r="I179"/>
  <c r="I180"/>
  <c r="I181"/>
  <c r="I182"/>
  <c r="I183"/>
  <c r="I187"/>
  <c r="I194"/>
  <c r="I195"/>
  <c r="I209"/>
  <c r="I210"/>
  <c r="I211"/>
  <c r="I212"/>
  <c r="I213"/>
  <c r="I214"/>
  <c r="I215"/>
  <c r="I216"/>
  <c r="I218"/>
  <c r="I219"/>
  <c r="I220"/>
  <c r="I221"/>
  <c r="I222"/>
  <c r="I224"/>
  <c r="I225"/>
  <c r="I226"/>
  <c r="I227"/>
  <c r="I228"/>
  <c r="I229"/>
  <c r="I230"/>
  <c r="I231"/>
  <c r="I232"/>
  <c r="I233"/>
  <c r="I234"/>
  <c r="I240"/>
  <c r="I241"/>
  <c r="I242"/>
  <c r="I243"/>
  <c r="I244"/>
  <c r="I247"/>
  <c r="I248"/>
  <c r="I249"/>
  <c r="I250"/>
  <c r="I251"/>
  <c r="I252"/>
  <c r="I253"/>
  <c r="I254"/>
  <c r="I255"/>
  <c r="I13"/>
  <c r="I14"/>
  <c r="I33"/>
  <c r="I47"/>
  <c r="H207" l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I197"/>
  <c r="H196"/>
  <c r="I196" s="1"/>
  <c r="I191"/>
  <c r="H185"/>
  <c r="I184"/>
  <c r="H171"/>
  <c r="I171" s="1"/>
  <c r="H170"/>
  <c r="I170" s="1"/>
  <c r="I169"/>
  <c r="H167"/>
  <c r="I167" s="1"/>
  <c r="H166"/>
  <c r="I166" s="1"/>
  <c r="H165"/>
  <c r="I165" s="1"/>
  <c r="H164"/>
  <c r="I164" s="1"/>
  <c r="H160"/>
  <c r="I160" s="1"/>
  <c r="H159"/>
  <c r="I158"/>
  <c r="H154"/>
  <c r="I154" s="1"/>
  <c r="H153"/>
  <c r="I153" s="1"/>
  <c r="H152"/>
  <c r="I152" s="1"/>
  <c r="H149"/>
  <c r="I149" s="1"/>
  <c r="H147"/>
  <c r="I147" s="1"/>
  <c r="H146"/>
  <c r="I146" s="1"/>
  <c r="I145"/>
  <c r="H142"/>
  <c r="I142" s="1"/>
  <c r="H141"/>
  <c r="I141" s="1"/>
  <c r="H140"/>
  <c r="I140" s="1"/>
  <c r="H139"/>
  <c r="I139" s="1"/>
  <c r="H138"/>
  <c r="I138" s="1"/>
  <c r="H137"/>
  <c r="I137" s="1"/>
  <c r="I134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6"/>
  <c r="I126" s="1"/>
  <c r="H123"/>
  <c r="I123" s="1"/>
  <c r="I122"/>
  <c r="H119"/>
  <c r="I119" s="1"/>
  <c r="H118"/>
  <c r="I118" s="1"/>
  <c r="H117"/>
  <c r="I117" s="1"/>
  <c r="H115"/>
  <c r="I115" s="1"/>
  <c r="H114"/>
  <c r="I114" s="1"/>
  <c r="H113"/>
  <c r="I113" s="1"/>
  <c r="H112"/>
  <c r="I112" s="1"/>
  <c r="H111"/>
  <c r="I111" s="1"/>
  <c r="H109"/>
  <c r="I109" s="1"/>
  <c r="H108"/>
  <c r="I108" s="1"/>
  <c r="H106"/>
  <c r="I106" s="1"/>
  <c r="H105"/>
  <c r="I105" s="1"/>
  <c r="H104"/>
  <c r="I104" s="1"/>
  <c r="H103"/>
  <c r="I103" s="1"/>
  <c r="H102"/>
  <c r="I102" s="1"/>
  <c r="H101"/>
  <c r="I101" s="1"/>
  <c r="H100"/>
  <c r="I100" s="1"/>
  <c r="H99"/>
  <c r="I99" s="1"/>
  <c r="H98"/>
  <c r="I98" s="1"/>
  <c r="H97"/>
  <c r="I97" s="1"/>
  <c r="H96"/>
  <c r="I96" s="1"/>
  <c r="H95"/>
  <c r="I95" s="1"/>
  <c r="H93"/>
  <c r="I93" s="1"/>
  <c r="H92"/>
  <c r="I92" s="1"/>
  <c r="H91"/>
  <c r="I91" s="1"/>
  <c r="H90"/>
  <c r="I90" s="1"/>
  <c r="H89"/>
  <c r="I89" s="1"/>
  <c r="H88"/>
  <c r="H85"/>
  <c r="I85" s="1"/>
  <c r="H84"/>
  <c r="I84" s="1"/>
  <c r="H83"/>
  <c r="I83" s="1"/>
  <c r="H81"/>
  <c r="I81" s="1"/>
  <c r="H80"/>
  <c r="I80" s="1"/>
  <c r="H78"/>
  <c r="I78" s="1"/>
  <c r="H77"/>
  <c r="I77" s="1"/>
  <c r="H76"/>
  <c r="I76" s="1"/>
  <c r="H75"/>
  <c r="I75" s="1"/>
  <c r="H74"/>
  <c r="I74" s="1"/>
  <c r="H72"/>
  <c r="I72" s="1"/>
  <c r="H71"/>
  <c r="I71" s="1"/>
  <c r="H69"/>
  <c r="I69" s="1"/>
  <c r="H68"/>
  <c r="I68" s="1"/>
  <c r="H63"/>
  <c r="I63" s="1"/>
  <c r="H61"/>
  <c r="I61" s="1"/>
  <c r="H60"/>
  <c r="I60" s="1"/>
  <c r="H58"/>
  <c r="H55"/>
  <c r="I55" s="1"/>
  <c r="H53"/>
  <c r="I53" s="1"/>
  <c r="H52"/>
  <c r="I52" s="1"/>
  <c r="H50"/>
  <c r="I50" s="1"/>
  <c r="H49"/>
  <c r="I49" s="1"/>
  <c r="H48"/>
  <c r="I48" s="1"/>
  <c r="H45"/>
  <c r="I45" s="1"/>
  <c r="H44"/>
  <c r="I44" s="1"/>
  <c r="H43"/>
  <c r="I43" s="1"/>
  <c r="H42"/>
  <c r="I42" s="1"/>
  <c r="H41"/>
  <c r="I41" s="1"/>
  <c r="H39"/>
  <c r="I39" s="1"/>
  <c r="H38"/>
  <c r="I38" s="1"/>
  <c r="H37"/>
  <c r="I37" s="1"/>
  <c r="H36"/>
  <c r="I36" s="1"/>
  <c r="H35"/>
  <c r="I35" s="1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2"/>
  <c r="I12" s="1"/>
  <c r="H11"/>
  <c r="I11" s="1"/>
  <c r="H10"/>
  <c r="I10" s="1"/>
  <c r="H9"/>
  <c r="I58" l="1"/>
  <c r="H56" s="1"/>
  <c r="I185"/>
  <c r="H174" s="1"/>
  <c r="I159"/>
  <c r="H120" s="1"/>
  <c r="I88"/>
  <c r="H86" s="1"/>
  <c r="I9"/>
  <c r="H7" s="1"/>
  <c r="S57" i="1" l="1"/>
  <c r="Q19"/>
  <c r="E65"/>
  <c r="C65"/>
  <c r="Q57"/>
  <c r="S50"/>
  <c r="Q50"/>
  <c r="S44"/>
  <c r="Q44"/>
  <c r="S36"/>
  <c r="Q36"/>
  <c r="Q30"/>
  <c r="E57"/>
  <c r="F57"/>
  <c r="G57"/>
  <c r="H57"/>
  <c r="I57"/>
  <c r="J57"/>
  <c r="K57"/>
  <c r="L57"/>
  <c r="M57"/>
  <c r="N57"/>
  <c r="O57"/>
  <c r="D57"/>
  <c r="E50" l="1"/>
  <c r="F50"/>
  <c r="G50"/>
  <c r="H50"/>
  <c r="I50"/>
  <c r="J50"/>
  <c r="K50"/>
  <c r="L50"/>
  <c r="M50"/>
  <c r="N50"/>
  <c r="O50"/>
  <c r="D50"/>
  <c r="E44" l="1"/>
  <c r="F44"/>
  <c r="G44"/>
  <c r="H44"/>
  <c r="I44"/>
  <c r="J44"/>
  <c r="K44"/>
  <c r="L44"/>
  <c r="M44"/>
  <c r="N44"/>
  <c r="O44"/>
  <c r="D44"/>
  <c r="E36" l="1"/>
  <c r="F36"/>
  <c r="G36"/>
  <c r="H36"/>
  <c r="I36"/>
  <c r="J36"/>
  <c r="K36"/>
  <c r="L36"/>
  <c r="M36"/>
  <c r="N36"/>
  <c r="O36"/>
  <c r="D36"/>
  <c r="S19" l="1"/>
  <c r="I19" l="1"/>
  <c r="S30" l="1"/>
  <c r="E30" l="1"/>
  <c r="F30"/>
  <c r="G30"/>
  <c r="H30"/>
  <c r="I30"/>
  <c r="I58" s="1"/>
  <c r="J30"/>
  <c r="K30"/>
  <c r="L30"/>
  <c r="M30"/>
  <c r="N30"/>
  <c r="O30"/>
  <c r="D30"/>
  <c r="E19" l="1"/>
  <c r="E58" s="1"/>
  <c r="F19"/>
  <c r="F58" s="1"/>
  <c r="G19"/>
  <c r="G58" s="1"/>
  <c r="H19"/>
  <c r="H58" s="1"/>
  <c r="J19"/>
  <c r="J58" s="1"/>
  <c r="K19"/>
  <c r="K58" s="1"/>
  <c r="L19"/>
  <c r="L58" s="1"/>
  <c r="M19"/>
  <c r="M58" s="1"/>
  <c r="N19"/>
  <c r="N58" s="1"/>
  <c r="O19"/>
  <c r="O58" s="1"/>
  <c r="D19"/>
  <c r="D58" s="1"/>
  <c r="D59" l="1"/>
  <c r="G60" s="1"/>
  <c r="L59"/>
  <c r="C62"/>
  <c r="H59"/>
  <c r="C61"/>
  <c r="E60" l="1"/>
  <c r="F60"/>
  <c r="D60"/>
  <c r="C63"/>
</calcChain>
</file>

<file path=xl/sharedStrings.xml><?xml version="1.0" encoding="utf-8"?>
<sst xmlns="http://schemas.openxmlformats.org/spreadsheetml/2006/main" count="693" uniqueCount="450">
  <si>
    <t>№</t>
  </si>
  <si>
    <t xml:space="preserve">Наименование муниципальной программы, подпрограммы </t>
  </si>
  <si>
    <t>Ответственный испол­нитель (ОИВ)</t>
  </si>
  <si>
    <t>План расходов на реализацию государственной программы в отчетном   году, тыс. руб.</t>
  </si>
  <si>
    <t>Фактическое исполнение расходов на отчетную дату (нарастающим итогом), тыс. руб.</t>
  </si>
  <si>
    <t>Выполнено на отчетную  дату (нарастающим итогом), тыс. руб.</t>
  </si>
  <si>
    <t>Местный бюджет</t>
  </si>
  <si>
    <t>Прочие источ­ники</t>
  </si>
  <si>
    <t>Комитет об­разования администра­ции Волосов­ского муни­ципального района</t>
  </si>
  <si>
    <t>Подпрограмма 2  «Развитие началь­ного, основного и среднего общего образования в Воло­совском  муни­ципальном районе"</t>
  </si>
  <si>
    <t>Подпрограмма 3. «Развитие системы дополнительного  образования в Волосовском  муни­ципальном районе"</t>
  </si>
  <si>
    <t>Комитет об­разования администра­ции ВМР</t>
  </si>
  <si>
    <t>Подпрограмма 4. «Развитие системы отдыха, оздоровле­ния, занятости  детей, подростков и молодежи»</t>
  </si>
  <si>
    <t>Подпрограмма 5. «Обеспечение усло­вий реализа­ции  программы"</t>
  </si>
  <si>
    <t>Подпрограмма 6. «Реализация соци­альных гарантий для детей»</t>
  </si>
  <si>
    <t>ИТОГО по муниципальной программе</t>
  </si>
  <si>
    <t>Подпрограмма 1. «Развитие мер соци­альной под­держки отдельных категорий граждан в Волосовском му­ниципальном рай­оне Ленинградской области"</t>
  </si>
  <si>
    <t>Комитет со­циальной защиты насе­ления администра­ции Волосов­ского муни­ципального района</t>
  </si>
  <si>
    <t>Подпрограмма 2. «Модернизация и развитие социаль­ного обслуживания населения в Воло­совском муници­пальном районе Ленинградской области"</t>
  </si>
  <si>
    <t>Подпрограмма 3. Совершенствова­ние социальной поддержки семьи и детей в Волосов­ском муниципаль­ном районе Ленин­градской области»</t>
  </si>
  <si>
    <t>Подпрограмма 5. "Социальная под­держка граждан пожилого возраста и инвалидов в Воло­совском муни­ципальном районе Ленинградской области"</t>
  </si>
  <si>
    <t>Подпрограмма 6. "Формирование доступной среды жизнедеятельности для инвалидов в Волосовском муни­ципальном районе Ленинградской области"</t>
  </si>
  <si>
    <t>Подпрограмма 7. «Развитие физиче­ской культуры и спорта в Волосов­ском муниципаль­ном районе Ленин­градской области»</t>
  </si>
  <si>
    <t>Сектор по культуре и молодежной политике</t>
  </si>
  <si>
    <t>Подпрограмма 8. «Стабилизация и повышение рождае­мости, укрепление семьи, поддержка материн­ства и детства в Волосов­ском муниципаль­ном районе Ленин­градской области»</t>
  </si>
  <si>
    <t>Отдел ЗАГС администра­ции муници­пального образования Волосовский муниципаль­ный район Ленинград­ской области</t>
  </si>
  <si>
    <t>Подпрограмма 9. «Развитие молодеж­ной поли­тики в Волосов­ском муниципаль­ном районе Ленин­градской области»</t>
  </si>
  <si>
    <t>Сектор по культуре и молодежной политике администра­ции Волосов­ского муни­ципального района</t>
  </si>
  <si>
    <t>Итого по муниципальной программе</t>
  </si>
  <si>
    <t>Сектор ГО и ЧС АМО ВМР ЛО</t>
  </si>
  <si>
    <t>Муниципальная программа «Устойчивое развитие Волосовского муниципального района Ленинградской области»</t>
  </si>
  <si>
    <t>Отдел архи­тектуры и капиталь­ного строи­тельства администра­ции МО ВМР ЛО</t>
  </si>
  <si>
    <t>Отдел сель­ского хозяй­ства админи­страции МО Волосовский МР ЛО</t>
  </si>
  <si>
    <t>Подпрограмма 3. Развитие малого, среднего предпри­нимательства и потребительского рынка Волосов­ского муниципаль­ного района Ленин­градской области"</t>
  </si>
  <si>
    <t>Отдел эконо­миче­ского разви­тия и потре­бительского рынка адми­нистрации МО ВМР ЛО</t>
  </si>
  <si>
    <t>Подпрограмма 4. Развитие автомо­бильных дорог Во­лосовского муници­пального района Ленинград­ской области "</t>
  </si>
  <si>
    <t>Сектор му­ниципаль­ного хозяй­ства админи­страции МО Волосовский муниципаль­ный район</t>
  </si>
  <si>
    <t>Сектор при­родопользо­вания, эколо­гиче­ского кон­троля и сани­тарной безопасно­сти                                      АМО ВМР ЛО</t>
  </si>
  <si>
    <t>ИТОГО:</t>
  </si>
  <si>
    <t>Отчет о реализации муниципальных программ МО Волосовский муниципальный район Ленинградской области</t>
  </si>
  <si>
    <t>1.1</t>
  </si>
  <si>
    <t>1.2</t>
  </si>
  <si>
    <t>1.3</t>
  </si>
  <si>
    <t>1.4</t>
  </si>
  <si>
    <t>1.5</t>
  </si>
  <si>
    <t>1.6</t>
  </si>
  <si>
    <t>Федеральный бюджет</t>
  </si>
  <si>
    <t>Федеральный  бюджет</t>
  </si>
  <si>
    <t>Област-ной бюджет</t>
  </si>
  <si>
    <t>Прочие источ-ники</t>
  </si>
  <si>
    <t xml:space="preserve">Муниципальная программа «Современное образование Волосовского муниципального района Ленинградской области» </t>
  </si>
  <si>
    <t>Подпрограмма 1  «Развитие дошкольного образования в Волосовском  муниципальном районе»</t>
  </si>
  <si>
    <t>Комитет образования администрации Волосовского муниципального района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</si>
  <si>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</si>
  <si>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зуз1</t>
    </r>
  </si>
  <si>
    <t>№ п/п</t>
  </si>
  <si>
    <t>Ед. измерения</t>
  </si>
  <si>
    <t>Удельный вес численности детей дошкольного возраста, обучающихся по программам дошкольного образования, соответствующих  требованиям стандарта дошкольного образования в общем числе дошкольников, обучающихся по программам дошкольного образования.</t>
  </si>
  <si>
    <t>Удельный вес численности руководящих и педагогических работников учреждений дошкольного образования детей Волосовского муниципального района Ленинградской области,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дошкольного образования детей.</t>
  </si>
  <si>
    <t>Отношение среднемесячной номинальной начисленной заработной платы работников дошкольного образования к средней зарплате работников общего образования</t>
  </si>
  <si>
    <t>Доля детей в возрасте от 1года до 6 лет, получающих дошкольную образовательную услугу и (или) услугу по их содержанию вмуниципальных дошкольных образовательных учреждениях в общей численности детей в возрасте от 1 года до 6 лет.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</si>
  <si>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</si>
  <si>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учреждений.</t>
  </si>
  <si>
    <t>Показатель (индикатор) (наименование)</t>
  </si>
  <si>
    <t>Значения показателей (индикаторов) муниципальной программы, подпрограммы</t>
  </si>
  <si>
    <t>Год, предшествующий отчетному</t>
  </si>
  <si>
    <t>Отчетный год</t>
  </si>
  <si>
    <t>План</t>
  </si>
  <si>
    <t>Факт</t>
  </si>
  <si>
    <t>Обоснование отклонения значений показателя (индикатора)</t>
  </si>
  <si>
    <t>%</t>
  </si>
  <si>
    <t>1.</t>
  </si>
  <si>
    <t>Среднемесячная номинальная начисленная заработная плата работников муниципальных общеобразовательных учреждений, учителей муниципальных общеобразовательных учреждений.</t>
  </si>
  <si>
    <t>руб.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</si>
  <si>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 сдававших единый государственный экзамен по данным предметам.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</si>
  <si>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учреждений.</t>
  </si>
  <si>
    <t>Доля детей с ограниченными возможностями здоровья, детей-инвалидов, которым созданы условия для получения качественного образования (в том числе с использованием ДОТ) в общей численности детей школьного возраста.</t>
  </si>
  <si>
    <t>Удельный вес численности детей получающих образование по программам начального общего, основного общего, среднего общего образования в общеобразовательных организациях, в общей численности детей данной категории.</t>
  </si>
  <si>
    <t>Удельный вес численности обучающихся общеобразовательных организаций, обучающихся в соответствии с новыми федеральными государственными образовательными стандартами.</t>
  </si>
  <si>
    <t>Удельный вес численности обучающихся третьей ступени обучения общеобразовательных организаций, обучающихся по программам профильного обучения, в общей численности обучающихся третьей ступени.</t>
  </si>
  <si>
    <t>Доля школьников, которым предоставлена возможность обучаться в условиях соответствующих основным современным требованиям, в общей численности школьников.</t>
  </si>
  <si>
    <t>Удельный вес численности руководящих и педагогических работников учреждений общего образования детей Волосовского муниципального района, прошедших в течение последних 3-х лет повышение квалификации и (или) профессиональную переподготовку, в общей численности  руководящих и педагогических работников учреждений общего образования детей.</t>
  </si>
  <si>
    <t>Доля учителей, эффективно использующих современные образовательные технологии в профессиональной деятельности.</t>
  </si>
  <si>
    <t>Удельный вес численности учителей в возрасте до 30 лет в общей численности учителей общеобразовательных организаций Волосовского муниципального района.</t>
  </si>
  <si>
    <t>Доля выпускников 9 классов проживающих в сельской местности, которым предоставлена возможность выбора профиля обучения, в том числе дистанционного, в общей численности выпускников 9 классов, проживающих в сельской местности.</t>
  </si>
  <si>
    <t>Доля образовательных учреждений, открыто предоставляющих достоверную публичную информацию о своей деятельности на основе системы автоматизированного мониторинга, в общем числе образовательных учреждений.</t>
  </si>
  <si>
    <t>Доля выпускников 9 классов, прошедших ГИА в новой форме.</t>
  </si>
  <si>
    <t>Удельный вес количества общеобразовательных организаций, в которых органы государственно-общественного управления принимают участие в разработке и утверждении основных образовательных программ.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</si>
  <si>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учреждений.</t>
  </si>
  <si>
    <t>Доля детей первой и второй групп здоровья в общей численности обучающихся в муниципальных общеобразовательных учреждениях.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</si>
  <si>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учреждениях.</t>
  </si>
  <si>
    <t>Удельный вес численности детей и молодежи в возрасте 5-18 лет, охваченных образовательными программами дополнительного образования детей в общей численности детей и молодежи данной категории.</t>
  </si>
  <si>
    <t>Удельный вес количества образовательных организаций, реализующих инновационные программы дополнительного образования детей, в общей численности образовательных организаций дополнительного образования детей.</t>
  </si>
  <si>
    <t>Удельный вес численности обучающихся, участвующих в олимпиадах различного уровня, в общей численности учащихся.</t>
  </si>
  <si>
    <t>Удельный вес численности педагогов дополнительного образования в возрасте до 30 лет в общей численности педагогов дополнительного образования.</t>
  </si>
  <si>
    <t xml:space="preserve"> Удельный вес школьников, участвующих в туристско-краеведческом движении в общей численности обучающихся.</t>
  </si>
  <si>
    <t xml:space="preserve">Доля детей и подростков, имеющих после отдыха и оздоровления выраженный оздоровительный эффект (от общего количества оздоравливаемых детей). </t>
  </si>
  <si>
    <t>Доля детей от 6 до 17 лет (включительно), работающих граждан,  зарегистрированных на территории Волосовского района, охваченных организованными формами оздоровления и отдыха детей и подростков (от общего количества детей данной категории).</t>
  </si>
  <si>
    <t>Количество организаций отдыха и оздоровления, принимающих детей и подростков в летний период.</t>
  </si>
  <si>
    <t>Доля оздоровленных детей, находящихся  в трудной жизненной  ситуации (от  численности детей,  находящихся  в трудной  жизненной  ситуации,  подлежащих  оздоровлению).</t>
  </si>
  <si>
    <t>Доля подростков в возрасте от 14 до 18 лет, занятых на временных работах в свободное от учебы время, от общего числа подростков данной возрастной категории.</t>
  </si>
  <si>
    <t>Соответствие основным направлениям и приоритетам образовательной политики в стране.</t>
  </si>
  <si>
    <t>Да/нет</t>
  </si>
  <si>
    <t>да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</si>
  <si>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предметам.</t>
  </si>
  <si>
    <t>Доля школьников, получающих бесплатное питание.</t>
  </si>
  <si>
    <t>Доля детей, оставшихся без попечения родителей,</t>
  </si>
  <si>
    <t>всего,</t>
  </si>
  <si>
    <t>находящихся в семьях опекунов и приемных родителей.</t>
  </si>
  <si>
    <t>Муниципальная программа «Демографическое развитие Волосовского муниципального района Ленинградской области»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</si>
  <si>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</si>
  <si>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</si>
  <si>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</si>
  <si>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</si>
  <si>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</si>
  <si>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</si>
  <si>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</si>
  <si>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</si>
  <si>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</si>
  <si>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Муниципальная  программа «Демографическое развитие Волосовского муниципального района Ленинградской области » </t>
  </si>
  <si>
    <t>Уровень удовлетворенности отдельных категорий граждан из числа инвалидов и пенсионеров качеством предоставления государственных услуг в виде мер социальной поддержки и социальных выплат</t>
  </si>
  <si>
    <t>Доля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 социального обслуживания населения</t>
  </si>
  <si>
    <t>Соотношение средней заработной платы социальных работников учреждений социального обслуживания населения и средней заработной платы по Ленинградской области</t>
  </si>
  <si>
    <t>Доля  семей с детьми, охваченных социально значимыми мероприятиями</t>
  </si>
  <si>
    <t>%, (чел.)</t>
  </si>
  <si>
    <t>Количество пунктов безвозмездного предоставления во временное пользование технических средств реабилитации и предметов ухода за гражданами пожилого возраста и инвалидами (оснащение реабилитационным оборудованием и средствами ухода)</t>
  </si>
  <si>
    <t>пунктов</t>
  </si>
  <si>
    <t xml:space="preserve">Количество «Школ здоровья» для родственников пожилых людей и инвалидов по уходу на дому за пожилыми людьми и инвалидами и оказанию первой медицинской помощи </t>
  </si>
  <si>
    <t>кол-во "Школ здоровья"</t>
  </si>
  <si>
    <t>ед.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</si>
  <si>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Волосовском районе.</t>
  </si>
  <si>
    <t xml:space="preserve"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</t>
  </si>
  <si>
    <t>Доля населения, систематически занимающегося физической культурой и спортом</t>
  </si>
  <si>
    <t>Количество лиц с ограниченными возможностями здоровья и инвалидов, систематически занимающихся физической культурой и спортом</t>
  </si>
  <si>
    <t>чел.</t>
  </si>
  <si>
    <t>Количество обучающихся и студентов, систематически занимающихся физической культурой и спортом</t>
  </si>
  <si>
    <t>Количество граждан, занимающихся в специализированных спортивных учреждениях</t>
  </si>
  <si>
    <t xml:space="preserve">Обеспечение населения специализированными спортивными сооружениями, в том числе оборудованными плавательными бассейнами </t>
  </si>
  <si>
    <t>кол-во    сооружений</t>
  </si>
  <si>
    <t>Количество супружеских пар, проживших в браке 50 (60-70-75) лет, принявших участие в районных социально-значимых мероприятиях</t>
  </si>
  <si>
    <t>Кол-во пар</t>
  </si>
  <si>
    <t>Количество мероприятий, посвященных чествованию первого, сотового,  двухсотого и т.д. ребенка.</t>
  </si>
  <si>
    <t>шт.</t>
  </si>
  <si>
    <t>Доля молодежи, принимающей участие в мероприятиях по гражданско-патриотическому и духовно-нравственному воспитанию.</t>
  </si>
  <si>
    <t>Доля  молодежи, принимающей участие в мероприятиях культурно-массовой и профилактической направленности.</t>
  </si>
  <si>
    <t>Количество поддержанных проектов  молодежных общественных организаций (объединений) и молодежных инициатив</t>
  </si>
  <si>
    <t>Муниципальная программа «Безопасность Волосовского муниципального района»</t>
  </si>
  <si>
    <t>3.1</t>
  </si>
  <si>
    <t>3.2</t>
  </si>
  <si>
    <t>3.3</t>
  </si>
  <si>
    <t xml:space="preserve">Подпрограмма 1. «Развитие дошкольного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</si>
  <si>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2. «Развитие начального, основного и среднего общего образования в Волосовском муниципальном районе» МП «Современное образование Волосовского муниципального района Ленинградской области» </t>
  </si>
  <si>
    <t xml:space="preserve">Подпрограмма 3. «Развитие системы дополнительного образования в Волосовском муниципальном  районе» МП «Современное образование Волосовского муниципального района Ленинградской области» </t>
  </si>
  <si>
    <t xml:space="preserve">Подпрограмм 4. «Развитие системы отдыха, оздоровления, занятости детей, подростков и молодежи» МП «Современное образование Волосовского муниципального района Ленинградской области» </t>
  </si>
  <si>
    <t xml:space="preserve">Подпрограмма 5 «Обеспечение условий реализации программы» МП «Современное образование Волосовского муниципального района Ленинградской области» </t>
  </si>
  <si>
    <t xml:space="preserve">Подпрограммы 6 «Реализация социальных гарантий для детей» МП «Современное образование Волосовского муниципального района Ленинградской области» </t>
  </si>
  <si>
    <t xml:space="preserve">Подпрограмма 1. "Развитие мер социальной поддержки отдельных категорий граждан в Волосовском муниципальном районе Ленинградской области" МП «Демографическое развитие Волосовского муниципального района Ленинградской области» </t>
  </si>
  <si>
    <t>Подпрограмма  2. "Модернизация и развитие социального обслуживания населения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</si>
  <si>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3. "Совершенствование социальной поддержки семьи и детей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</si>
  <si>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4. "Обеспечение реализации программы  «Демографическое развитие Волосовского муниципального района Ленинградской области »  МП «Демографическое развитие Волосовского муниципального района Ленинградской области»</t>
  </si>
  <si>
    <t>Подпрограмма 5."Социальная поддержка граждан пожилого возраста и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</si>
  <si>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6."Формирование доступной среды жизнедеятельности для инвалидов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</si>
  <si>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Подпрограмма 7 "Развитие физической культуры и спорта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</si>
  <si>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 xml:space="preserve">Подпрограмма 8 «Стабилизация и повышение рождаемости, 
укрепление семьи,  поддержка материнства и детства в Волосовском муниципальном районе Ленинградской области»  МП «Демографическое развитие Волосовского муниципального района Ленинградской области»
</t>
  </si>
  <si>
    <t>Подпрограмма 9. "Развитие молодежной политики в Волосовском муниципальном районе Ленинградской области"  МП «Демографическое развитие Волосовского муниципального района Ленинградской области»</t>
  </si>
  <si>
    <t>Уменьшение количества преступлений  к уровню 2012 года.</t>
  </si>
  <si>
    <t>Снижение количества преступлений, совершаемых лицами в состоянии наркологического и алкогольного опьянения к уровню 2012 года</t>
  </si>
  <si>
    <t>Раскрытие преступлений и правонарушений с использованием АПК АИС «Безопасный город» от общего количества к уровню предыдущего года.</t>
  </si>
  <si>
    <t>Сокращению количества лиц больных наркоманией состоящих на учете к уровню 2012 года.</t>
  </si>
  <si>
    <t>Увеличение раскрываемости преступлений к уровню 2012 года.</t>
  </si>
  <si>
    <t>Проведение тренировки по ликвидации террористического акта</t>
  </si>
  <si>
    <t>кол-во</t>
  </si>
  <si>
    <t>Доля оснащения образовательных учреждений МО Волосовский муниципальный район КЭВ и обеспечение ее работоспособности</t>
  </si>
  <si>
    <t>Доля оснащения образовательных учреждений МО Волосовский муниципальный район системами видеонаблюдения и обеспечение их работоспособности</t>
  </si>
  <si>
    <t>Оснащенность образовательных учреждениях МО Волосовский муниципальный район ограждениями</t>
  </si>
  <si>
    <t>Доля оснащения школьных автобусов аппаратурой спутниковой навигации ГЛОНАСС и обеспечение ее работоспособности</t>
  </si>
  <si>
    <t>Доля оснащения образовательных учреждений МО Волосовский муниципальный район АПС и обеспечение ее работоспособности</t>
  </si>
  <si>
    <t>Доля оснащения образовательных учреждений МО Волосовский муниципальный район кнопками вывода сигнала о срабатывании АПС в пожарную часть и обеспечение их работоспособности</t>
  </si>
  <si>
    <t>Обработка деревянных конструкций в образовательных учреждениях МО Волосовский муниципальный район</t>
  </si>
  <si>
    <t>Установка противопожарных дверей на путях эвакуации в образовательных учреждениях МО Волосовский муниципальный район</t>
  </si>
  <si>
    <t>Доля обеспечения работоспособности пожарных кранов, лестниц, рукавов, гидрантов в образовательных учреждениях МО Волосовский муниципальный район в соответствии с законодательством РФ</t>
  </si>
  <si>
    <t>Обучение руководителей и членов ДПД образовательных учреждений МО Волосовский муниципальный район правилам пожарной безопасности</t>
  </si>
  <si>
    <t>Доля обеспечения образовательных учреждений МО Волосовский муниципальный район необходимыми первичными средствами пожаротушения</t>
  </si>
  <si>
    <t>Обеспеченность образовательных учреждений МО Волосовский муниципальный район необходимыми ПРУ</t>
  </si>
  <si>
    <t>приобретение и распространение световозвращающих приспособлений в среде дошкольников и учащихся младших классов – 1,0 тыс. приспособлений ежегодно;</t>
  </si>
  <si>
    <t>Кол-во</t>
  </si>
  <si>
    <t xml:space="preserve">% </t>
  </si>
  <si>
    <t xml:space="preserve">организация и проведение занятий по ПДД с учащимися средних и старших классов на базе стационарногоавтогородка: </t>
  </si>
  <si>
    <t>Подпрограмма 1 «Профилактика правонарушений в МО Волосовский муниципальный район Ленинград­ской области»</t>
  </si>
  <si>
    <t>Подпрограмма 1 «Профилактика правонарушений в МО Волосовский муниципальный район Ленинград­ской области» МП «Безопасность Волосовского муниципального района»</t>
  </si>
  <si>
    <t>Подпрограмма 3 «Повышение безо­пасности дорож­ного движения на территории Воло­совского муници­пального района»</t>
  </si>
  <si>
    <t>Подпрограмма 1. Устойчивое разви­тие сельских терри­торий муници­пального образования Воло­совский муници­пальный район Ленинградской области"</t>
  </si>
  <si>
    <t>Подпрограмма 2. «Материальная  поддержка  сельхоз­товаропро­изводителей агро­промышленного  комплекса  Воло­совского муници­пального образова­ния  Ленинград­ской области»</t>
  </si>
  <si>
    <t>Подпрограмма 5. «Охрана окружаю­щей среды в Воло­совском муници­пальном районе Ленинградской области»</t>
  </si>
  <si>
    <t>Подпрограмма 4. «Обеспечение реа­лизации про­граммы  «Демогра­фическое развитие Волосовского муни­ципального района Ленинград­ской области»</t>
  </si>
  <si>
    <t>Подпрограмма 2 «Безопасность обра­зовательных учреждений МО Волосовский муни­ципальный район»</t>
  </si>
  <si>
    <t>Подпрограмма 2 «Безопасность обра­зовательных учреждений МО Волосовский муни­ципальный район» МП «Безопасность Волосовского муниципального района»</t>
  </si>
  <si>
    <t>Подпрограмма 3 «Повышение безо­пасности дорож­ного движения на территории Воло­совского муници­пального района» МП «Безопасность Волосовского муниципального района»</t>
  </si>
  <si>
    <t>4.1</t>
  </si>
  <si>
    <t>4.2</t>
  </si>
  <si>
    <t>4.3</t>
  </si>
  <si>
    <t>4.4</t>
  </si>
  <si>
    <t>4.5</t>
  </si>
  <si>
    <t>единиц</t>
  </si>
  <si>
    <t>Производство картофеля в  сельхозпредприятиях</t>
  </si>
  <si>
    <t>тонн</t>
  </si>
  <si>
    <t>Производство картофеля в крестьянских(фермерских) хозяйствах</t>
  </si>
  <si>
    <t>Обрабатываемые  площади сельскохозяйственных угодий</t>
  </si>
  <si>
    <t>га</t>
  </si>
  <si>
    <t>Производство  рыбы  в замкнутой системе водообеспечения</t>
  </si>
  <si>
    <t>Проведение конкурсов  профессионального мастерства</t>
  </si>
  <si>
    <t>Доля прибыльных сельскохозяйственных организаций в общем их числе</t>
  </si>
  <si>
    <t>Среднемесячная номинальная заработная плата в сельском хозяйстве (по сельскохозяйственным организациям, не относящимся к субъектам малого предпринимательства)</t>
  </si>
  <si>
    <t>тыс. руб.</t>
  </si>
  <si>
    <t>Производство  рыбы  в открытых бассейнах</t>
  </si>
  <si>
    <t>Приобретение комбикормов крестьянскими (фермерскими) и личными подсобными хозяйствами на содержание сельскохозяйственных животных и птицы в рамках реализации государственных полномочий</t>
  </si>
  <si>
    <t>Число субъектов малого и среднего предпринимательства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</si>
  <si>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</si>
  <si>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балл</t>
  </si>
  <si>
    <t xml:space="preserve">Количество проведенных мероприятий, направленных на развитие малого и среднего предпринимательства на территории Волосовского муниципального района (семинары, конференции, круглые столы, встречи, тематические выставки, ярмарки, районные праздники и др.) </t>
  </si>
  <si>
    <t xml:space="preserve">Количество экземпляров информационно-справочных, методических и презентационных материалов, посвященных вопросам развития малого и среднего предпринимательства </t>
  </si>
  <si>
    <t>Количество статей, посвященных деятельности субъектов малого и среднего предпринимательства и наиболее заметным событиям в их бизнесе, размещенных в общественно-политической газете "Сельская новь"</t>
  </si>
  <si>
    <t>Количество участников конкурса среди специалистов субъектов малого предпринимательства Волосовского муниципального района по парикмахерскому искусству</t>
  </si>
  <si>
    <t>Количество участников конкурса среди специалистов субъектов малого предпринимательства Волосовского муниципального района по кулинарному искусству</t>
  </si>
  <si>
    <t>Количество начинающих предпринимательскую деятельность, получивших консультации по бизнес-планам, в рамках программы учебно-методического курса</t>
  </si>
  <si>
    <t>человек</t>
  </si>
  <si>
    <t>Разработка генеральной схемы очистки территории</t>
  </si>
  <si>
    <t>комплект</t>
  </si>
  <si>
    <t>кол-во проектов</t>
  </si>
  <si>
    <t xml:space="preserve">Количество ликвидированных несанкционированных свалок </t>
  </si>
  <si>
    <t>Количество участников принявших участие в экологических мероприятиях</t>
  </si>
  <si>
    <t>тыс. чел.</t>
  </si>
  <si>
    <t>Число дорог, в отношении которых проводился текущий ремонт</t>
  </si>
  <si>
    <t>Число дорог, в отношении которых проводился капитальный ремонт</t>
  </si>
  <si>
    <t>Строительство автомобильных дорог муниципального значения</t>
  </si>
  <si>
    <t>Число сельских населенных пунктов, не имеющих устойчивой связи с региональными автомобильными дорогами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</si>
  <si>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</si>
  <si>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Подпрограмма 1. "Устойчивое развитие сельских территорий муниципального образования Волосовский муниципальный район Ленинградской области" МП «Устойчивое развитие Волосовского муниципального района Ленинградской области»</t>
  </si>
  <si>
    <t>Подпрограмма 3 «Развитие малого, среднего предпринимательства и потребительского рынка Волосовского муниципального района Ленинградской области» МП  «Устойчивое развитие Волосовского муниципального района Ленинградской области»</t>
  </si>
  <si>
    <t>Подпрограмма 2. "Материальная  поддержка  сельхозтоваропроизводителей агропромышленного  комплекса  Волосовского муниципального образования  Ленинградской области" МП «Устойчивое развитие Волосовского муниципального района Ленинградской области»</t>
  </si>
  <si>
    <r>
      <t xml:space="preserve">Доля </t>
    </r>
    <r>
      <rPr>
        <sz val="10"/>
        <rFont val="Times New Roman"/>
        <family val="1"/>
        <charset val="204"/>
      </rPr>
      <t>пожилых людей и инвалидов, охваченных социально – значимыми мероприятиями, от общего количества пожилых людей Волосовского муниципального района Ленинградской области (10,3 тыс. чел. по состоянию на 01.01.2013г.)</t>
    </r>
  </si>
  <si>
    <t>сокращение количества ДТП с пострадавшими: 2014 год</t>
  </si>
  <si>
    <t>сокращение количества лиц, погибших в результате ДТП: 2014 год</t>
  </si>
  <si>
    <t>повышение квалификации преподавательского состава общеобразовательных школ и детских дошкольных учреждений по вопросам безопасности дорожного движения - 15 человек ежегодно;</t>
  </si>
  <si>
    <t>Разработка проектов нормативов образования отходов и лимитов на их размещение для адм.  поселений и бюджетных учреждений</t>
  </si>
  <si>
    <t>Количество утилиз-ых люминесцентных ламп</t>
  </si>
  <si>
    <t>Количество утилизированной компьютерной техники и оргтехники</t>
  </si>
  <si>
    <t>Доля муниципальных автомобильных дорог, не отвечающих нормативным требованиям, от общей протяженности муниц. Автомоб.  дорог</t>
  </si>
  <si>
    <t>Муниципальная программа "Управление муниципальными финансами Волосовского муниципального района Ленинградской области"</t>
  </si>
  <si>
    <t>5.1</t>
  </si>
  <si>
    <t>5.2</t>
  </si>
  <si>
    <t>5.3</t>
  </si>
  <si>
    <t>Подпрограмма 1. "Организация и совершенствование бюджетного процесса"</t>
  </si>
  <si>
    <t>Подпрограмма 2. "Обеспечение публичности бюджета  Волосовского муниципального района"</t>
  </si>
  <si>
    <t>Комитет финансов АМО ВМР ЛО</t>
  </si>
  <si>
    <t>проект решения совета депутатов Волосовского муниципального района о бюджете Волосовского муниципального района на очередной финансовый год и плановый период внесен в совет депутатов Волосовского муниципального района в срок установленный Положением о бюджетном процессе (до 15 ноября)</t>
  </si>
  <si>
    <t>Количество поправок, вносимых в решение о бюджете</t>
  </si>
  <si>
    <t>Процент абсолютного отклонения первоначальных плановых назначений налоговых и неналоговых доходов районного бюджета  от значений  уточненного бюджета на конец года</t>
  </si>
  <si>
    <t>Отсутствие муниципального долга Волосовского муниципального района в части привлечения средств кредитных  организаций</t>
  </si>
  <si>
    <t>Уровень исполнения плановых назначений налоговых и неналоговых доходов районного бюджета</t>
  </si>
  <si>
    <t>Рост среднедушевых собственных доходов Волосовского муниципального района</t>
  </si>
  <si>
    <t>Исполнение расходных обязательств бюджета Волосовского  района</t>
  </si>
  <si>
    <t>Доля юридически значимых электронных платежных документов в общем объеме платежных документов при кассовом обслуживании муниципальных учреждений</t>
  </si>
  <si>
    <t>Уровень исполнения установленных законодательством Российской Федерации требований о составе отчетности об исполнении консолидированного бюджета Волосовского муниципального района</t>
  </si>
  <si>
    <t>Количество замечаний Ревизионной комиссии Волосовского муниципального района, препятствующих утверждению решения совета депутатов Волосовского муниципального района о годовом отчете об исполнении бюджета Волосовского муниципального района</t>
  </si>
  <si>
    <t>Объем просроченной кредиторской задолженности</t>
  </si>
  <si>
    <t>Шт.</t>
  </si>
  <si>
    <t>5 и менее</t>
  </si>
  <si>
    <t xml:space="preserve"> Не менее 95% и не более 105%</t>
  </si>
  <si>
    <t xml:space="preserve">Не менее 25% - 1 квартал; Не менее 45 % - полугодие; Не менее 75% - 9 месяцев; Не менее 95 % по итогам года </t>
  </si>
  <si>
    <t>Количество участников публичных слушаний по проекту решения совета депутатов Волосовского муниципального района  о бюджете Волосовского муниципального района на очередной финансовый год и плановый период</t>
  </si>
  <si>
    <t>чел</t>
  </si>
  <si>
    <t>Количество участников публичных слушаний по проекту решения совета депутатов  о годовом отчете об исполнении бюджета Волосовского муниципального района</t>
  </si>
  <si>
    <t xml:space="preserve">Количество сеансов взаимодействия посетителей со страничкой  комитета финансов </t>
  </si>
  <si>
    <t>Визиты за месяц</t>
  </si>
  <si>
    <t>Подпрограмма №3. "Повышение  финансовой устойчивости местных бюджетов"</t>
  </si>
  <si>
    <t>Отсутствие замечаний Ревизионной комиссии совета депутатов муниципального района к распределению межбюджетных трансфертов, препятствующих рассмотрению проекта бюджета в 1 чтении</t>
  </si>
  <si>
    <t>Доля кредиторской задолженности в расходах консолидированного бюджета поселений</t>
  </si>
  <si>
    <t>Наличие Планов мероприятий по росту доходов  и оптимизации расходов муниципальных образований поселений</t>
  </si>
  <si>
    <t>Доля  муниципальных образований, соблюдающих показатели, установленные Планами мероприятий по росту доходов  и оптимизации расходов муниципальных образований поселений</t>
  </si>
  <si>
    <t>Темп роста налоговых доходов поселений, получающих дотацию из районного фонда финансовой поддержки поселений</t>
  </si>
  <si>
    <t>Не менее 106,0%</t>
  </si>
  <si>
    <t>Соблюдение  требований бюджетного законодательства, повышение качества  управления муниципальными финансами</t>
  </si>
  <si>
    <t>План по всем МП</t>
  </si>
  <si>
    <t>Исполнение по всем МП</t>
  </si>
  <si>
    <t>Подпрограмма 4. "Развитие автомобильных дорог Волосовского муниципального района Ленинградской области" МП  «Устойчивое развитие Волосовского муниципального района Ленинградской области»</t>
  </si>
  <si>
    <t>Подпрограмма 5. «Охрана окружающей среды в Волосовском муниципальном районе Ленинградской области» МП  «Устойчивое развитие Волосовского муниципального района Ленинградской области»</t>
  </si>
  <si>
    <t>УТВЕРЖДАЮ</t>
  </si>
  <si>
    <t>глава администрации</t>
  </si>
  <si>
    <t>МО Волосовский муниципальный район</t>
  </si>
  <si>
    <t>Ленинградской области</t>
  </si>
  <si>
    <t>_________________ В.В. Рыжков</t>
  </si>
  <si>
    <t>Приложения:</t>
  </si>
  <si>
    <t>165 преступ</t>
  </si>
  <si>
    <t>103 чел</t>
  </si>
  <si>
    <t>нет</t>
  </si>
  <si>
    <t>3.4</t>
  </si>
  <si>
    <t>Подпрограмма 4.  «Обеспечение защиты населения и территории МО Волосовский муниципальный район»</t>
  </si>
  <si>
    <t xml:space="preserve"> привлечение информационных и рекламных агентств к проведению профилактических акций </t>
  </si>
  <si>
    <t>4.6</t>
  </si>
  <si>
    <t>Подпрограмма №6 «Совершенствование социально-экономического развития МО Волосовский муниципальный район Ленинградской области»</t>
  </si>
  <si>
    <t>Количество участников (поселений) привлеченных к реализации мероприятий по борьбе с борщевиком Сосновского</t>
  </si>
  <si>
    <t>Количество участников конкурса среди специалистов субъектов малого предпринимательства Волосовского муниципального района "Лучший в малом бизнесе"</t>
  </si>
  <si>
    <t>Количество субъектов малого предпринимательства Волосовского муниципального района Ленинградской области, действующих менее одного года, которым оказана поддержка на организацию предпринимательской деятельности</t>
  </si>
  <si>
    <t>Количество новых рабочих мест, созданных субъектами малого предпринимательства Волосовского района, которым оказана поддержка на организацию предпринимательской деятельности</t>
  </si>
  <si>
    <t>Подпрограмма 6. "Совершенствование социально-экономического развития МО Волосовский муниципальный район Ленинградской области" МП  «Устойчивое развитие Волосовского муниципального района Ленинградской области»</t>
  </si>
  <si>
    <t>Наличие утвержденной Стратегии социально-экономического развития МО Волосовский муниципальный район Ленинградской области и Плана мероприятий по реализации Стратегии</t>
  </si>
  <si>
    <t>да/нет</t>
  </si>
  <si>
    <t>раз в год</t>
  </si>
  <si>
    <t xml:space="preserve">ед.  </t>
  </si>
  <si>
    <t>Представление статистических показателей органом Росстата согласно графику их представления (крупные и средние предприятия, предприятия малого бизнеса, микропредприятия)</t>
  </si>
  <si>
    <t>Количество экземпляров буклета "Итоги социально-экономического развития Волосовского муниципального района Ленинградской области" по итогам отчетного года и перспективы развития</t>
  </si>
  <si>
    <t>Количество публикаций рекламно-информационных материалов в печатных изданиях и СМИ ко Дню рождения Ленинградской области</t>
  </si>
  <si>
    <t>кол-во публ-ий / см.кв.</t>
  </si>
  <si>
    <t>Количество консультаций, оказанных информационно-консультационным центром для потребителей при администрации МО Волосовский муниципальный район Ленинградской области</t>
  </si>
  <si>
    <t xml:space="preserve">Количество оформленных претензий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</si>
  <si>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 xml:space="preserve">Количество подготовленных исковых заявлений информационно-консультационным центром для потребителей при администрации МО Волосовский муниципальный район Ленинградской области </t>
  </si>
  <si>
    <t>1/1000</t>
  </si>
  <si>
    <t>5.4</t>
  </si>
  <si>
    <t>Подпрограмма №4. "Обеспечение деятельности комитета финансов администрации Волосовского муниципального района"</t>
  </si>
  <si>
    <t xml:space="preserve">Исполнение бюджета главного распорядителя бюджетных средств – комитета финансов  по  утвержденными бюджетными назначениями </t>
  </si>
  <si>
    <t>в % к общему объему ассигнований</t>
  </si>
  <si>
    <t>доля сотрудников комитета финансов  участвующих  в обучающих  семинарах и вебинарах по актуальным вопросам современной бюджетной политики</t>
  </si>
  <si>
    <t>В % к общему количеству сотрудников</t>
  </si>
  <si>
    <t>Своевременная  выплата заработной платы,  прочих выплат  сотрудникам и уплата налоговых платежей</t>
  </si>
  <si>
    <t>да - 1, нет – 0</t>
  </si>
  <si>
    <t>Доля сотрудников, обеспеченных рабочим  пространством в соответствии  с нормами трудового законодательства, от общего числа сотрудников (100%);</t>
  </si>
  <si>
    <t>В % к общему числу сотрудников</t>
  </si>
  <si>
    <t>Доля сотрудников, обеспеченных канцелярскими принадлежностями, по отношению к общему числу сотрудников (100%);</t>
  </si>
  <si>
    <t>Доля сотрудников, постоянно обеспеченных доступом к сети «Интернет», в том числе электронной почтой, информационным ресурсам «Консультант», от числа подлежащих обеспечению (100%);</t>
  </si>
  <si>
    <t>Доля компьютеров, оснащенных лицензионным программным обеспечением, от общего числа компьютеров, подлежащих обеспечению (100%);</t>
  </si>
  <si>
    <t>Подпрограмма 5  «Обеспечение  деятельности комитета финансов администрации Волосовского муниципального района»</t>
  </si>
  <si>
    <t xml:space="preserve">Муниципальная программа "Муниципальное управление муниципального образования Волосовский муниципальный район Ленинградской области" </t>
  </si>
  <si>
    <t>6.1</t>
  </si>
  <si>
    <t>6.2</t>
  </si>
  <si>
    <t>Подпрограмма №1 "Развитие кадровгого потенциала муниципальной службы муниципального образования Волосовский муниципальный район Ленинградской области"</t>
  </si>
  <si>
    <t>Сектор кадров и спецработы администрации            МО ВМР ЛО</t>
  </si>
  <si>
    <t>Подпрограмма №2. «Развитие информационно - аналитического сопровождения муниципального образования Волосовский муниципальный район Ленинградской области».</t>
  </si>
  <si>
    <t>Сектор информатизации администрации            МО ВМР ЛО</t>
  </si>
  <si>
    <t>Подпрограмма №3. «Управление имуществом и земельными ресурсами  муниципального образования Волосовский муниципальный район Ленинградской области».</t>
  </si>
  <si>
    <t>Комитет по управлению муницпальным имуществом администрации            МО ВМР ЛО</t>
  </si>
  <si>
    <t>6.3</t>
  </si>
  <si>
    <t>6.4</t>
  </si>
  <si>
    <t>6.5</t>
  </si>
  <si>
    <t>Подпрограмма №4. «Обеспечение деятельности администрации  муниципального образования Волосовский муниципальный район Ленинградской области».</t>
  </si>
  <si>
    <t>Сектор учёта и отчётности администрации            МО ВМР ЛО</t>
  </si>
  <si>
    <t>Подпрограмма №5. «Обеспечение деятельности Комитета по городскому хозяйству администрации  муниципального образования Волосовский муниципальный район Ленинградской области».</t>
  </si>
  <si>
    <t>Комитет по городскому хозяйству администрации            МО ВМР ЛО</t>
  </si>
  <si>
    <t>Доля муниципальных служащих с высшим  образованием</t>
  </si>
  <si>
    <t xml:space="preserve">Количество муниципальных служащих, прошедших обучение на семинарах (объемом менее 72 часов),   прошедших повышение квалификации (объемом более 72 часов),  с получением свидетельства государственного образца </t>
  </si>
  <si>
    <t>Ведение реестра муниципальных служащих</t>
  </si>
  <si>
    <t>Ознакомление муниципальных служащих с нормативно – правовыми документами, регламентирующими ограничения и запреты муниципальной службы</t>
  </si>
  <si>
    <t>Доля муниципальных служащих, включённых в график проведения аттестации по отношению к общему числу муниципальных служащих, подлежащих аттестации в отчётном году</t>
  </si>
  <si>
    <t>Доля муниципальных служащих, прошедших повышение квалификации от общего числа муниципальных служащих , подлежащих обучению</t>
  </si>
  <si>
    <t>Доля проведённых заседаний комиссии по урегулированию конфликта интересов к количеству оснований  для проведения данных заседаний</t>
  </si>
  <si>
    <t xml:space="preserve">Размещение сведений о доходах, расходах, имуществе и обязательствах имущественного характера муниципальных служащих, включённых в Перечень лиц, сведения которых подлежат опубликованию, на официальном сайте муниципального образования </t>
  </si>
  <si>
    <t>Подготовка и размещение информации о деятельности органов местного самоуправления в местных печатных и электронных СМИ</t>
  </si>
  <si>
    <t>Обеспечение сотрудников администрации доступом к справочно-правовой системе</t>
  </si>
  <si>
    <t>Общее количество обращений (запросов) к официальному сайту района в сети интернет за год. (Показатель рассчитывается по данным системы учета Яндекс Метрика https://metrika.yandex.ru/)</t>
  </si>
  <si>
    <t>Объем печатной площади опубликованных в средствах массовой информации официальных нормативных правовых актов и информационных сообщений ОМСУ МО Волосовский муниципальный район Ленинградской области</t>
  </si>
  <si>
    <t>Количество эфирного времени вышедших в эфир информационных видеосюжетов ОМСУ МО Волосовский муниципальный район Ленинградской области</t>
  </si>
  <si>
    <t>Учет муниципального имущества и земельных участков в реестре, согласно Положения о ведении реестра муниципального имущества МО Волосовский муниципальный район</t>
  </si>
  <si>
    <t>Процент выполнения плана по своевременной корректировке реестра</t>
  </si>
  <si>
    <t>Кол-во проверок (инвентаризаций) по использованию имущества и земельных участков находящихся в собственности МО Волосовский муниципальный район</t>
  </si>
  <si>
    <t>Кол-во кадастровых работ и постановка на кадастровый учёт вновь образуемых земельных участков.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</si>
  <si>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</si>
  <si>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Задолженность по оплате труда работникам органов местного самоуправления муниципального образования Волосовский муниципальный район Ленинградской области</t>
  </si>
  <si>
    <t>Доля работников органов местного самоуправления муниципального образования Волосовский муниципальный район Ленинградской области, обеспеченных рабочим пространством в соответствии с нормами трудового законодательства по отношению к общему числу работников</t>
  </si>
  <si>
    <t>Доля автоматизированных рабочих мест, обеспеченных доступом к сети «Интернет», в том числе к служебной электронной почте от числа подлежащих обеспечению</t>
  </si>
  <si>
    <t>Доля сотрудников, постоянно обеспеченных мобильной телефонной связью, от числа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</si>
  <si>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</si>
  <si>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Удовлетворённость населения  деятельностью органов местного самоуправления  муниципального образования Волосовский муниципальный район Ленинградской области</t>
  </si>
  <si>
    <t>Исполнение расходных обязательств бюджета муниципального образования Волосовское городское поселение</t>
  </si>
  <si>
    <t>Уровень исполнения плановых назначений налоговых и неналоговых доходов бюджета МО Волосовское городское поселение</t>
  </si>
  <si>
    <t>Решение в полном объеме вопросов местного значения муниципального образования Волосовское городское поселение Волосовского муниципального района Ленинградской области</t>
  </si>
  <si>
    <t xml:space="preserve">Задолженность по заработной плате 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 </t>
  </si>
  <si>
    <t>Задолженность по заработной плате немуниципальных служащих Комитета по городскому хозяйству администрации муниципального образования Волосовский муниципальный район Ленинградской области;</t>
  </si>
  <si>
    <t xml:space="preserve">Муниципальной программы «Муниципальное управление муниципального образования Волосовский муниципальный район Ленинградской области» </t>
  </si>
  <si>
    <t>Подпрограмма №1 «Развитие кадрового потенциала муниципальной службы муниципального образования Волосовский муниципальный район Ленинградской области»</t>
  </si>
  <si>
    <t>Подпрограмма № 2 "Развитие информационно-аналитического сопровождения муниципального образования Волосовский муниципальный район Ленинградской области"</t>
  </si>
  <si>
    <t>тыс. ед.</t>
  </si>
  <si>
    <t>тыс. кв. см</t>
  </si>
  <si>
    <t>Кол-во раз в год</t>
  </si>
  <si>
    <t>в % к годовому назначению</t>
  </si>
  <si>
    <t xml:space="preserve">тыс. руб. </t>
  </si>
  <si>
    <t>В % к общему числу компьютеров</t>
  </si>
  <si>
    <t xml:space="preserve">в % к общему перечню, установленному №131-ФЗ </t>
  </si>
  <si>
    <t xml:space="preserve">Подпрограмма №5 «Обеспечение  деятельности комитета по городскому хозяйству администрации муниципального образования Волосовский муниципальный район Ленинградской области» </t>
  </si>
  <si>
    <t>Подпрограмма №3 «Управление имуществом и земельными ресурсами МО Волосовский муниципальный район Ленинградской области»</t>
  </si>
  <si>
    <t>Подпрограмма №4 «Обеспечение деятельности администрации МО Волосовский муниципальный район Ленинградской области»</t>
  </si>
  <si>
    <t>31% по итогам за 2015 год</t>
  </si>
  <si>
    <r>
      <t>С</t>
    </r>
    <r>
      <rPr>
        <vertAlign val="subscript"/>
        <sz val="11"/>
        <color theme="1"/>
        <rFont val="Times New Roman"/>
        <family val="1"/>
        <charset val="204"/>
      </rPr>
      <t>зуз</t>
    </r>
  </si>
  <si>
    <r>
      <t>С</t>
    </r>
    <r>
      <rPr>
        <vertAlign val="subscript"/>
        <sz val="11"/>
        <color theme="1"/>
        <rFont val="Times New Roman"/>
        <family val="1"/>
        <charset val="204"/>
      </rPr>
      <t>зуз1</t>
    </r>
  </si>
  <si>
    <t>Отчетный период: январь - март 2017 года</t>
  </si>
  <si>
    <t>Сведения о фактически достигнутых значениях показателей (индикаторов) муниципальных программ                                                                          МО Волосовский муниципальный район Ленинградской области</t>
  </si>
  <si>
    <t>Доля обоснованных жалоб на действия (бездействие) органа социальной защиты населения</t>
  </si>
  <si>
    <t>8,0 (825)</t>
  </si>
  <si>
    <t xml:space="preserve">организация и проведение занятий по ПДД с учащимися младших классов силами детских мобильных автогородков </t>
  </si>
  <si>
    <t>тиражирование комплекта учебно-методических материалов для преподавания ПДД учащимся младших классов - 0,3 тыс. комплектов ежегодно</t>
  </si>
  <si>
    <t>кол-во комплектов</t>
  </si>
  <si>
    <t>Подпрограмма 4 «Обеспечение защиты населения и территории МО Волосовский муниципальный район» МП «Безопасность Волосовского муниципального района»</t>
  </si>
  <si>
    <t>Увеличение численности населения, обученного по программе ГО и ЧС и подготовленного к действиям в ЧС</t>
  </si>
  <si>
    <t>количество обученных</t>
  </si>
  <si>
    <t>Оснащение приборами и техникой ГО</t>
  </si>
  <si>
    <t>Развитие и оснащение ЕДДС администрации МО Волосовский МР</t>
  </si>
  <si>
    <t>Объем закупок для муниципальных нужд, размещенных у субъектов малого предпринимательства, социально ориентированных некоммерческих организаций, от совокупного годового объема закупок, рассчитанного 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</si>
  <si>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496 преступ</t>
  </si>
  <si>
    <t>В МОУ «Сельцовская СОШ» ведется реконструкция, установка ограждения будет осуществлена в 2017 году</t>
  </si>
  <si>
    <t>В ряде образовательных организаций в летнее время будет проведена огнезащитная обработка деревянных конструкций (в связи с истечением сроков предыдущей обработки)</t>
  </si>
  <si>
    <t>В ряде образовательных организаций планируется установка на путях эвакуации противопожарных дверей</t>
  </si>
  <si>
    <t>В ряде образовательных организаций планируется проведение испытаний пожарных кранов, лестниц, рукавов, гидрантов (в связи с истечением сроков предыдущих испытаний).</t>
  </si>
  <si>
    <t>В МОУ «Изварская СОШ» в летнее время планируется провести работы по модернизации ПРУ</t>
  </si>
  <si>
    <t>данных нет</t>
  </si>
  <si>
    <t>0</t>
  </si>
  <si>
    <t>Количество плоскостных спортивных сооружений, в отношении которых выполнены работы по строительству, реконструкции и капиатльному ремонту</t>
  </si>
  <si>
    <t>Площадь жилых помещений, находящихся в муниципальной собственности МО Волосовский муниципальный район Ленинградской области, используемая для расчета взносов на капитальный ремонт общего имущества многоквартирных домов</t>
  </si>
  <si>
    <t>кв.м.</t>
  </si>
  <si>
    <t>рассчитывается по итогам года</t>
  </si>
  <si>
    <t>-</t>
  </si>
  <si>
    <t xml:space="preserve">Количество отчетов по форме 1-ЛЕНОБЛ, всего
</t>
  </si>
  <si>
    <t xml:space="preserve">Количество отчетов по форме 1-ЛЕНОБЛ (МО), всего
</t>
  </si>
  <si>
    <t xml:space="preserve">Количество отчетов по форме 1-ЛЕНОБЛ (ИНД), всего
</t>
  </si>
  <si>
    <t>Количество экземпляров полиграфической продукции для целей развития экономики Волосовского района</t>
  </si>
  <si>
    <t>указывается по итогам года</t>
  </si>
  <si>
    <t>Не более      5%</t>
  </si>
  <si>
    <t>Доля расходов бюджета, распределенных по муниципальным программам</t>
  </si>
  <si>
    <t>Не менее 95%</t>
  </si>
  <si>
    <t>не менее 50</t>
  </si>
  <si>
    <t>не менее 40</t>
  </si>
  <si>
    <t>в 1 квартале не проводится</t>
  </si>
  <si>
    <t>Не менее 60 % поселений, получивших  максимальное значение комплексной оценки</t>
  </si>
  <si>
    <t>7,0 (720)</t>
  </si>
  <si>
    <t>Ввод водно-спортивного оздоровительного комплекса в г. Волосово запланирован до конца 2017 г</t>
  </si>
  <si>
    <t xml:space="preserve">Мероприятия по чествованию юбиляров в браке будут проведены в 3-4 кварталах 2017г </t>
  </si>
  <si>
    <t>Показатель будет достигнут до конца 2017 г</t>
  </si>
  <si>
    <t>Доходы от сдачи в аренду имущества, составляющего казну муниципальных районов (за исключением земельных участков). Процент от плана поступления доходов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</si>
  <si>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 Процент от плана поступления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</si>
  <si>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</si>
  <si>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учреждений). Процент от плана поступления доходов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</si>
  <si>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Процент от плана поступления доходов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</si>
  <si>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учреждений). Процент от плана поступления доходов</t>
  </si>
  <si>
    <t>Доходы, получаемые в виде арендной платы за земельные уча-стки, государственная собственность на которые не разграниче-на и которые расположены в границах сельских поселений, а также средства от продажи права на заключение договоров аренды указанных земельных участков. Процент от плана поступления доходов</t>
  </si>
  <si>
    <t>Доходы от продажи земельных участков, государственная соб-ственность на которые не разграничена и которые расположены в границах сельских поселений. Процент от плана поступления доходов</t>
  </si>
  <si>
    <t>Доходы от сдачи в аренду имущества, находящегося в опера-тивном управлении органов управления муниципальных рай-онов и созданных ими учреждений (за исключением имущества муниципальных бюджетных и автономных учреждений). Процент от плана поступления доходов</t>
  </si>
  <si>
    <t>Прочие доходы  от компенсации затрат бюджетов муниципаль-ных районов. Процент от плана поступления доходов</t>
  </si>
  <si>
    <t>Показатель указывается по итогам года</t>
  </si>
  <si>
    <t>1) Информация о ходе реализации муниципальных программ МО Волосовский муниципальный район Ленинградской области в январе - марте 2017 года в 1 экз. на 3 л.</t>
  </si>
  <si>
    <t>1) Сведения о фактически достигнутых значениях показателей (индикаторов) муниципальных программ МО Волосовский муниципальный район Ленинградской области  в январе - марте 2017 года в 1 экз. на 17 л.</t>
  </si>
  <si>
    <t>низкий уровень собираемости арендной платы за землю</t>
  </si>
  <si>
    <t>проведение основных мероприятий по ремонту дорог, ЖКХ, благоустройсту запланированы на 2-3 квартал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</si>
</sst>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195">
    <xf numFmtId="0" fontId="0" fillId="0" borderId="0" xfId="0"/>
    <xf numFmtId="0" fontId="0" fillId="0" borderId="0" xfId="0" applyNumberForma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16" fontId="1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" fontId="3" fillId="0" borderId="0" xfId="0" applyNumberFormat="1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16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1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14" fontId="3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" fontId="15" fillId="0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0" borderId="0" xfId="0" applyNumberFormat="1" applyFont="1" applyBorder="1" applyAlignment="1">
      <alignment vertical="top" wrapText="1"/>
    </xf>
    <xf numFmtId="16" fontId="4" fillId="0" borderId="0" xfId="0" applyNumberFormat="1" applyFont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/>
    <xf numFmtId="164" fontId="1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4" fontId="13" fillId="0" borderId="0" xfId="1" applyNumberFormat="1" applyFont="1" applyFill="1" applyBorder="1" applyAlignment="1">
      <alignment horizontal="center" vertical="center"/>
    </xf>
    <xf numFmtId="0" fontId="16" fillId="0" borderId="0" xfId="1" applyFont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66" fontId="4" fillId="0" borderId="0" xfId="0" applyNumberFormat="1" applyFont="1"/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vertical="top" wrapText="1"/>
    </xf>
    <xf numFmtId="0" fontId="13" fillId="0" borderId="1" xfId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6" fontId="2" fillId="2" borderId="0" xfId="0" applyNumberFormat="1" applyFont="1" applyFill="1" applyBorder="1" applyAlignment="1">
      <alignment horizontal="center" vertical="center" wrapText="1"/>
    </xf>
    <xf numFmtId="166" fontId="24" fillId="2" borderId="0" xfId="1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66" fontId="2" fillId="2" borderId="0" xfId="0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horizontal="center" vertical="top"/>
    </xf>
    <xf numFmtId="10" fontId="0" fillId="0" borderId="0" xfId="0" applyNumberForma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workbookViewId="0">
      <selection activeCell="A7" sqref="A7:O7"/>
    </sheetView>
  </sheetViews>
  <sheetFormatPr defaultRowHeight="15"/>
  <cols>
    <col min="1" max="1" width="3" style="1" customWidth="1"/>
    <col min="2" max="2" width="22" style="1" customWidth="1"/>
    <col min="3" max="3" width="15.140625" style="1" customWidth="1"/>
    <col min="4" max="4" width="9.140625" style="1" bestFit="1" customWidth="1"/>
    <col min="5" max="5" width="9.140625" style="1" customWidth="1"/>
    <col min="6" max="6" width="9" style="1" customWidth="1"/>
    <col min="7" max="7" width="7.28515625" style="1" customWidth="1"/>
    <col min="8" max="8" width="7.85546875" style="1" customWidth="1"/>
    <col min="9" max="9" width="9.140625" style="1" customWidth="1"/>
    <col min="10" max="10" width="9.28515625" style="1" bestFit="1" customWidth="1"/>
    <col min="11" max="11" width="7.7109375" style="1" customWidth="1"/>
    <col min="12" max="12" width="8.5703125" style="1" customWidth="1"/>
    <col min="13" max="13" width="9.140625" style="1" bestFit="1" customWidth="1"/>
    <col min="14" max="14" width="8.85546875" style="1" customWidth="1"/>
    <col min="15" max="15" width="7.42578125" style="1" customWidth="1"/>
    <col min="16" max="16" width="9.140625" style="1"/>
    <col min="17" max="17" width="10.140625" style="1" bestFit="1" customWidth="1"/>
    <col min="18" max="18" width="9.140625" style="1"/>
    <col min="19" max="19" width="10.140625" style="1" bestFit="1" customWidth="1"/>
    <col min="20" max="16384" width="9.140625" style="1"/>
  </cols>
  <sheetData>
    <row r="1" spans="1:19" ht="15.75">
      <c r="A1" s="170" t="s">
        <v>287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9" ht="15.75">
      <c r="A2" s="170" t="s">
        <v>288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9" ht="15.75">
      <c r="A3" s="170" t="s">
        <v>289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9" ht="15.75">
      <c r="A4" s="170" t="s">
        <v>290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9" ht="15.75">
      <c r="A5" s="170" t="s">
        <v>291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9" ht="15.75">
      <c r="A6" s="169">
        <v>42853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9" ht="15.75">
      <c r="A7" s="160" t="s">
        <v>39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9" ht="15.75">
      <c r="A8" s="161" t="s">
        <v>393</v>
      </c>
      <c r="B8" s="161"/>
      <c r="C8" s="161"/>
      <c r="D8" s="161"/>
      <c r="E8" s="161"/>
      <c r="F8" s="161"/>
    </row>
    <row r="9" spans="1:19" ht="74.25" customHeight="1">
      <c r="A9" s="164" t="s">
        <v>0</v>
      </c>
      <c r="B9" s="164" t="s">
        <v>1</v>
      </c>
      <c r="C9" s="164" t="s">
        <v>2</v>
      </c>
      <c r="D9" s="164" t="s">
        <v>3</v>
      </c>
      <c r="E9" s="164"/>
      <c r="F9" s="164"/>
      <c r="G9" s="165"/>
      <c r="H9" s="166" t="s">
        <v>4</v>
      </c>
      <c r="I9" s="164"/>
      <c r="J9" s="164"/>
      <c r="K9" s="167"/>
      <c r="L9" s="168" t="s">
        <v>5</v>
      </c>
      <c r="M9" s="164"/>
      <c r="N9" s="164"/>
      <c r="O9" s="167"/>
    </row>
    <row r="10" spans="1:19" ht="38.25">
      <c r="A10" s="164"/>
      <c r="B10" s="164"/>
      <c r="C10" s="164"/>
      <c r="D10" s="2" t="s">
        <v>46</v>
      </c>
      <c r="E10" s="2" t="s">
        <v>48</v>
      </c>
      <c r="F10" s="2" t="s">
        <v>6</v>
      </c>
      <c r="G10" s="58" t="s">
        <v>49</v>
      </c>
      <c r="H10" s="62" t="s">
        <v>47</v>
      </c>
      <c r="I10" s="2" t="s">
        <v>48</v>
      </c>
      <c r="J10" s="2" t="s">
        <v>6</v>
      </c>
      <c r="K10" s="63" t="s">
        <v>7</v>
      </c>
      <c r="L10" s="60" t="s">
        <v>46</v>
      </c>
      <c r="M10" s="2" t="s">
        <v>48</v>
      </c>
      <c r="N10" s="2" t="s">
        <v>6</v>
      </c>
      <c r="O10" s="63" t="s">
        <v>7</v>
      </c>
    </row>
    <row r="11" spans="1:19">
      <c r="A11" s="57">
        <v>1</v>
      </c>
      <c r="B11" s="57">
        <v>2</v>
      </c>
      <c r="C11" s="57">
        <v>3</v>
      </c>
      <c r="D11" s="57">
        <v>6</v>
      </c>
      <c r="E11" s="57">
        <v>7</v>
      </c>
      <c r="F11" s="57">
        <v>8</v>
      </c>
      <c r="G11" s="59">
        <v>9</v>
      </c>
      <c r="H11" s="64">
        <v>10</v>
      </c>
      <c r="I11" s="57">
        <v>11</v>
      </c>
      <c r="J11" s="57">
        <v>12</v>
      </c>
      <c r="K11" s="65">
        <v>13</v>
      </c>
      <c r="L11" s="61">
        <v>14</v>
      </c>
      <c r="M11" s="57">
        <v>15</v>
      </c>
      <c r="N11" s="57">
        <v>16</v>
      </c>
      <c r="O11" s="65">
        <v>17</v>
      </c>
    </row>
    <row r="12" spans="1:19">
      <c r="A12" s="57">
        <v>1</v>
      </c>
      <c r="B12" s="162" t="s">
        <v>50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3"/>
    </row>
    <row r="13" spans="1:19" ht="76.5">
      <c r="A13" s="120" t="s">
        <v>40</v>
      </c>
      <c r="B13" s="120" t="s">
        <v>51</v>
      </c>
      <c r="C13" s="120" t="s">
        <v>52</v>
      </c>
      <c r="D13" s="79">
        <v>0</v>
      </c>
      <c r="E13" s="79">
        <v>172407</v>
      </c>
      <c r="F13" s="79">
        <v>93971.199999999997</v>
      </c>
      <c r="G13" s="80">
        <v>0</v>
      </c>
      <c r="H13" s="81">
        <v>0</v>
      </c>
      <c r="I13" s="79">
        <v>37478.949999999997</v>
      </c>
      <c r="J13" s="79">
        <v>18051.8</v>
      </c>
      <c r="K13" s="82">
        <v>0</v>
      </c>
      <c r="L13" s="81">
        <v>0</v>
      </c>
      <c r="M13" s="79">
        <v>47312.5</v>
      </c>
      <c r="N13" s="79">
        <v>18051.8</v>
      </c>
      <c r="O13" s="82">
        <v>0</v>
      </c>
      <c r="P13" s="67"/>
      <c r="Q13" s="67"/>
      <c r="R13" s="67"/>
      <c r="S13" s="67"/>
    </row>
    <row r="14" spans="1:19" ht="89.25">
      <c r="A14" s="83" t="s">
        <v>41</v>
      </c>
      <c r="B14" s="83" t="s">
        <v>9</v>
      </c>
      <c r="C14" s="83" t="s">
        <v>8</v>
      </c>
      <c r="D14" s="84">
        <v>0</v>
      </c>
      <c r="E14" s="84">
        <v>357462.1</v>
      </c>
      <c r="F14" s="84">
        <v>95446.8</v>
      </c>
      <c r="G14" s="85">
        <v>0</v>
      </c>
      <c r="H14" s="86">
        <v>0</v>
      </c>
      <c r="I14" s="84">
        <v>57645</v>
      </c>
      <c r="J14" s="84">
        <v>16945</v>
      </c>
      <c r="K14" s="87">
        <v>0</v>
      </c>
      <c r="L14" s="86">
        <v>0</v>
      </c>
      <c r="M14" s="84">
        <v>89308.7</v>
      </c>
      <c r="N14" s="84">
        <v>16945</v>
      </c>
      <c r="O14" s="87">
        <v>0</v>
      </c>
      <c r="P14" s="68"/>
      <c r="Q14" s="68"/>
      <c r="R14" s="68"/>
      <c r="S14" s="68"/>
    </row>
    <row r="15" spans="1:19" ht="89.25">
      <c r="A15" s="120" t="s">
        <v>42</v>
      </c>
      <c r="B15" s="120" t="s">
        <v>10</v>
      </c>
      <c r="C15" s="120" t="s">
        <v>11</v>
      </c>
      <c r="D15" s="79">
        <v>0</v>
      </c>
      <c r="E15" s="79">
        <v>139110</v>
      </c>
      <c r="F15" s="79">
        <v>63928.6</v>
      </c>
      <c r="G15" s="80">
        <v>0</v>
      </c>
      <c r="H15" s="81">
        <v>0</v>
      </c>
      <c r="I15" s="79">
        <v>0</v>
      </c>
      <c r="J15" s="79">
        <v>9751.1</v>
      </c>
      <c r="K15" s="82">
        <v>0</v>
      </c>
      <c r="L15" s="81">
        <v>0</v>
      </c>
      <c r="M15" s="79">
        <v>481</v>
      </c>
      <c r="N15" s="79">
        <v>9751.6</v>
      </c>
      <c r="O15" s="82">
        <v>0</v>
      </c>
      <c r="P15" s="69"/>
      <c r="Q15" s="69"/>
      <c r="R15" s="69"/>
      <c r="S15" s="69"/>
    </row>
    <row r="16" spans="1:19" ht="76.5">
      <c r="A16" s="120" t="s">
        <v>43</v>
      </c>
      <c r="B16" s="120" t="s">
        <v>12</v>
      </c>
      <c r="C16" s="120" t="s">
        <v>8</v>
      </c>
      <c r="D16" s="79">
        <v>0</v>
      </c>
      <c r="E16" s="79">
        <v>1016</v>
      </c>
      <c r="F16" s="79">
        <v>7467.5</v>
      </c>
      <c r="G16" s="80">
        <v>0</v>
      </c>
      <c r="H16" s="81">
        <v>0</v>
      </c>
      <c r="I16" s="79">
        <v>0</v>
      </c>
      <c r="J16" s="79">
        <v>182.1</v>
      </c>
      <c r="K16" s="82">
        <v>0</v>
      </c>
      <c r="L16" s="81">
        <v>0</v>
      </c>
      <c r="M16" s="79">
        <v>0</v>
      </c>
      <c r="N16" s="79">
        <v>845.6</v>
      </c>
      <c r="O16" s="82">
        <v>0</v>
      </c>
      <c r="P16" s="69"/>
      <c r="Q16" s="69"/>
      <c r="R16" s="69"/>
      <c r="S16" s="69"/>
    </row>
    <row r="17" spans="1:20" ht="76.5">
      <c r="A17" s="120" t="s">
        <v>44</v>
      </c>
      <c r="B17" s="120" t="s">
        <v>13</v>
      </c>
      <c r="C17" s="120" t="s">
        <v>8</v>
      </c>
      <c r="D17" s="79">
        <v>0</v>
      </c>
      <c r="E17" s="79">
        <v>120</v>
      </c>
      <c r="F17" s="79">
        <v>24080.9</v>
      </c>
      <c r="G17" s="80">
        <v>0</v>
      </c>
      <c r="H17" s="81">
        <v>0</v>
      </c>
      <c r="I17" s="79">
        <v>0</v>
      </c>
      <c r="J17" s="79">
        <v>3577.3</v>
      </c>
      <c r="K17" s="82">
        <v>0</v>
      </c>
      <c r="L17" s="81">
        <v>0</v>
      </c>
      <c r="M17" s="79">
        <v>0</v>
      </c>
      <c r="N17" s="79">
        <v>3577.3</v>
      </c>
      <c r="O17" s="82">
        <v>0</v>
      </c>
      <c r="P17" s="69"/>
      <c r="Q17" s="69"/>
      <c r="R17" s="69"/>
      <c r="S17" s="69"/>
    </row>
    <row r="18" spans="1:20" ht="76.5">
      <c r="A18" s="120" t="s">
        <v>45</v>
      </c>
      <c r="B18" s="120" t="s">
        <v>14</v>
      </c>
      <c r="C18" s="120" t="s">
        <v>8</v>
      </c>
      <c r="D18" s="79">
        <v>2144.9</v>
      </c>
      <c r="E18" s="79">
        <v>121174.1</v>
      </c>
      <c r="F18" s="79">
        <v>0</v>
      </c>
      <c r="G18" s="80">
        <v>0</v>
      </c>
      <c r="H18" s="81">
        <v>31</v>
      </c>
      <c r="I18" s="79">
        <v>14598.7</v>
      </c>
      <c r="J18" s="79">
        <v>0</v>
      </c>
      <c r="K18" s="82">
        <v>0</v>
      </c>
      <c r="L18" s="81">
        <v>31</v>
      </c>
      <c r="M18" s="79">
        <v>24638.799999999999</v>
      </c>
      <c r="N18" s="79">
        <v>0</v>
      </c>
      <c r="O18" s="82">
        <v>0</v>
      </c>
      <c r="P18" s="69"/>
      <c r="Q18" s="69"/>
      <c r="R18" s="69"/>
      <c r="S18" s="69"/>
    </row>
    <row r="19" spans="1:20" ht="25.5" customHeight="1">
      <c r="A19" s="159" t="s">
        <v>15</v>
      </c>
      <c r="B19" s="159"/>
      <c r="C19" s="159"/>
      <c r="D19" s="79">
        <f>D13+D14+D15+D16+D17+D18</f>
        <v>2144.9</v>
      </c>
      <c r="E19" s="79">
        <f t="shared" ref="E19:O19" si="0">E13+E14+E15+E16+E17+E18</f>
        <v>791289.2</v>
      </c>
      <c r="F19" s="79">
        <f t="shared" si="0"/>
        <v>284895</v>
      </c>
      <c r="G19" s="80">
        <f t="shared" si="0"/>
        <v>0</v>
      </c>
      <c r="H19" s="81">
        <f t="shared" si="0"/>
        <v>31</v>
      </c>
      <c r="I19" s="79">
        <f>I13+I14+I15+I16+I17+I18</f>
        <v>109722.65</v>
      </c>
      <c r="J19" s="79">
        <f t="shared" si="0"/>
        <v>48507.3</v>
      </c>
      <c r="K19" s="82">
        <f t="shared" si="0"/>
        <v>0</v>
      </c>
      <c r="L19" s="88">
        <f t="shared" si="0"/>
        <v>31</v>
      </c>
      <c r="M19" s="79">
        <f t="shared" si="0"/>
        <v>161741</v>
      </c>
      <c r="N19" s="79">
        <f t="shared" si="0"/>
        <v>49171.3</v>
      </c>
      <c r="O19" s="82">
        <f t="shared" si="0"/>
        <v>0</v>
      </c>
      <c r="P19" s="1" t="s">
        <v>53</v>
      </c>
      <c r="Q19" s="3">
        <f>(SUM(H13:K13)/SUM(D13:G13)+SUM(H14:K14)/SUM(D14:G14)+SUM(H15:K15)/SUM(D15:G15)+SUM(H16:K16)/SUM(D16:G16)+SUM(H17:K17)/SUM(D17:G17)+SUM(H18:K18)/SUM(D18:G18))/6</f>
        <v>0.1181829350865341</v>
      </c>
      <c r="R19" s="1" t="s">
        <v>54</v>
      </c>
      <c r="S19" s="3">
        <f>(SUM(L13:O13)/SUM(D13:G13)+SUM(L14:O14)/SUM(D14:G14)+SUM(L15:O15)/SUM(D15:G15)+SUM(L16:O16)/SUM(D16:G16)+SUM(L17:O17)/SUM(D17:G17)+SUM(L18:O18)/SUM(D18:G18))/6</f>
        <v>0.16298716685670386</v>
      </c>
      <c r="T19" s="3"/>
    </row>
    <row r="20" spans="1:20">
      <c r="A20" s="66">
        <v>2</v>
      </c>
      <c r="B20" s="162" t="s">
        <v>109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3"/>
    </row>
    <row r="21" spans="1:20" ht="102">
      <c r="A21" s="50" t="s">
        <v>110</v>
      </c>
      <c r="B21" s="120" t="s">
        <v>16</v>
      </c>
      <c r="C21" s="120" t="s">
        <v>17</v>
      </c>
      <c r="D21" s="79">
        <v>753.1</v>
      </c>
      <c r="E21" s="79">
        <v>5884.7</v>
      </c>
      <c r="F21" s="79">
        <v>13326</v>
      </c>
      <c r="G21" s="80">
        <v>0</v>
      </c>
      <c r="H21" s="81">
        <v>0</v>
      </c>
      <c r="I21" s="79">
        <v>2256</v>
      </c>
      <c r="J21" s="79">
        <v>3020.4</v>
      </c>
      <c r="K21" s="82">
        <v>0</v>
      </c>
      <c r="L21" s="81">
        <v>0</v>
      </c>
      <c r="M21" s="79">
        <v>2256</v>
      </c>
      <c r="N21" s="79">
        <v>3020.4</v>
      </c>
      <c r="O21" s="82">
        <v>0</v>
      </c>
      <c r="Q21" s="69"/>
      <c r="R21" s="69"/>
      <c r="S21" s="69"/>
      <c r="T21" s="69"/>
    </row>
    <row r="22" spans="1:20" ht="102">
      <c r="A22" s="50" t="s">
        <v>111</v>
      </c>
      <c r="B22" s="120" t="s">
        <v>18</v>
      </c>
      <c r="C22" s="120" t="s">
        <v>17</v>
      </c>
      <c r="D22" s="79">
        <v>0</v>
      </c>
      <c r="E22" s="79">
        <v>21127.05</v>
      </c>
      <c r="F22" s="79">
        <v>300</v>
      </c>
      <c r="G22" s="80">
        <v>0</v>
      </c>
      <c r="H22" s="81">
        <v>0</v>
      </c>
      <c r="I22" s="79">
        <v>13882.95</v>
      </c>
      <c r="J22" s="79">
        <v>90</v>
      </c>
      <c r="K22" s="82">
        <v>0</v>
      </c>
      <c r="L22" s="81">
        <v>0</v>
      </c>
      <c r="M22" s="79">
        <v>13883</v>
      </c>
      <c r="N22" s="79">
        <v>90</v>
      </c>
      <c r="O22" s="82">
        <v>0</v>
      </c>
      <c r="Q22" s="69"/>
      <c r="R22" s="69"/>
      <c r="S22" s="69"/>
      <c r="T22" s="69"/>
    </row>
    <row r="23" spans="1:20" ht="102">
      <c r="A23" s="50" t="s">
        <v>112</v>
      </c>
      <c r="B23" s="120" t="s">
        <v>19</v>
      </c>
      <c r="C23" s="120" t="s">
        <v>17</v>
      </c>
      <c r="D23" s="79">
        <v>0</v>
      </c>
      <c r="E23" s="79">
        <v>234.6</v>
      </c>
      <c r="F23" s="79">
        <v>562</v>
      </c>
      <c r="G23" s="80">
        <v>0</v>
      </c>
      <c r="H23" s="81">
        <v>0</v>
      </c>
      <c r="I23" s="79">
        <v>234.6</v>
      </c>
      <c r="J23" s="79">
        <v>0</v>
      </c>
      <c r="K23" s="82">
        <v>0</v>
      </c>
      <c r="L23" s="81">
        <v>0</v>
      </c>
      <c r="M23" s="79">
        <v>234.6</v>
      </c>
      <c r="N23" s="79">
        <v>0</v>
      </c>
      <c r="O23" s="82">
        <v>0</v>
      </c>
      <c r="Q23" s="69"/>
      <c r="R23" s="69"/>
      <c r="S23" s="69"/>
      <c r="T23" s="69"/>
    </row>
    <row r="24" spans="1:20" ht="102">
      <c r="A24" s="50" t="s">
        <v>113</v>
      </c>
      <c r="B24" s="120" t="s">
        <v>194</v>
      </c>
      <c r="C24" s="120" t="s">
        <v>17</v>
      </c>
      <c r="D24" s="79">
        <v>0</v>
      </c>
      <c r="E24" s="79">
        <v>17044.599999999999</v>
      </c>
      <c r="F24" s="79">
        <v>0</v>
      </c>
      <c r="G24" s="80">
        <v>0</v>
      </c>
      <c r="H24" s="81">
        <v>0</v>
      </c>
      <c r="I24" s="79">
        <v>3394.1</v>
      </c>
      <c r="J24" s="79">
        <v>0</v>
      </c>
      <c r="K24" s="82">
        <v>0</v>
      </c>
      <c r="L24" s="81">
        <v>0</v>
      </c>
      <c r="M24" s="79">
        <v>6000</v>
      </c>
      <c r="N24" s="79">
        <v>0</v>
      </c>
      <c r="O24" s="82">
        <v>0</v>
      </c>
      <c r="Q24" s="69"/>
      <c r="R24" s="69"/>
      <c r="S24" s="69"/>
      <c r="T24" s="69"/>
    </row>
    <row r="25" spans="1:20" ht="102">
      <c r="A25" s="50" t="s">
        <v>114</v>
      </c>
      <c r="B25" s="120" t="s">
        <v>20</v>
      </c>
      <c r="C25" s="120" t="s">
        <v>17</v>
      </c>
      <c r="D25" s="79">
        <v>0</v>
      </c>
      <c r="E25" s="79">
        <v>331.1</v>
      </c>
      <c r="F25" s="79">
        <v>670.5</v>
      </c>
      <c r="G25" s="80">
        <v>0</v>
      </c>
      <c r="H25" s="81">
        <v>0</v>
      </c>
      <c r="I25" s="79">
        <v>60</v>
      </c>
      <c r="J25" s="79">
        <v>78.5</v>
      </c>
      <c r="K25" s="82">
        <v>0</v>
      </c>
      <c r="L25" s="81">
        <v>0</v>
      </c>
      <c r="M25" s="79">
        <v>60</v>
      </c>
      <c r="N25" s="79">
        <v>78.5</v>
      </c>
      <c r="O25" s="82">
        <v>0</v>
      </c>
      <c r="Q25" s="69"/>
      <c r="R25" s="69"/>
      <c r="S25" s="69"/>
      <c r="T25" s="69"/>
    </row>
    <row r="26" spans="1:20" ht="102">
      <c r="A26" s="50" t="s">
        <v>115</v>
      </c>
      <c r="B26" s="120" t="s">
        <v>21</v>
      </c>
      <c r="C26" s="120" t="s">
        <v>17</v>
      </c>
      <c r="D26" s="79">
        <v>0</v>
      </c>
      <c r="E26" s="79">
        <v>0</v>
      </c>
      <c r="F26" s="79">
        <v>530</v>
      </c>
      <c r="G26" s="80">
        <v>0</v>
      </c>
      <c r="H26" s="81">
        <v>0</v>
      </c>
      <c r="I26" s="79">
        <v>0</v>
      </c>
      <c r="J26" s="79">
        <v>30</v>
      </c>
      <c r="K26" s="82">
        <v>0</v>
      </c>
      <c r="L26" s="81">
        <v>0</v>
      </c>
      <c r="M26" s="79">
        <v>0</v>
      </c>
      <c r="N26" s="79">
        <v>30</v>
      </c>
      <c r="O26" s="82">
        <v>0</v>
      </c>
      <c r="Q26" s="69"/>
      <c r="R26" s="69"/>
      <c r="S26" s="69"/>
      <c r="T26" s="69"/>
    </row>
    <row r="27" spans="1:20" ht="76.5">
      <c r="A27" s="50" t="s">
        <v>116</v>
      </c>
      <c r="B27" s="120" t="s">
        <v>22</v>
      </c>
      <c r="C27" s="120" t="s">
        <v>23</v>
      </c>
      <c r="D27" s="79">
        <v>0</v>
      </c>
      <c r="E27" s="79">
        <v>0</v>
      </c>
      <c r="F27" s="79">
        <v>16178</v>
      </c>
      <c r="G27" s="80">
        <v>0</v>
      </c>
      <c r="H27" s="81">
        <v>0</v>
      </c>
      <c r="I27" s="79">
        <v>0</v>
      </c>
      <c r="J27" s="79">
        <v>2655</v>
      </c>
      <c r="K27" s="82">
        <v>0</v>
      </c>
      <c r="L27" s="81">
        <v>0</v>
      </c>
      <c r="M27" s="79">
        <v>0</v>
      </c>
      <c r="N27" s="79">
        <v>2655</v>
      </c>
      <c r="O27" s="82">
        <v>0</v>
      </c>
      <c r="Q27" s="69"/>
      <c r="R27" s="69"/>
      <c r="S27" s="69"/>
      <c r="T27" s="69"/>
    </row>
    <row r="28" spans="1:20" ht="114.75">
      <c r="A28" s="50" t="s">
        <v>117</v>
      </c>
      <c r="B28" s="120" t="s">
        <v>24</v>
      </c>
      <c r="C28" s="120" t="s">
        <v>25</v>
      </c>
      <c r="D28" s="79">
        <v>0</v>
      </c>
      <c r="E28" s="79">
        <v>0</v>
      </c>
      <c r="F28" s="79">
        <v>70</v>
      </c>
      <c r="G28" s="80">
        <v>0</v>
      </c>
      <c r="H28" s="81">
        <v>0</v>
      </c>
      <c r="I28" s="79">
        <v>0</v>
      </c>
      <c r="J28" s="79">
        <v>20</v>
      </c>
      <c r="K28" s="82">
        <v>0</v>
      </c>
      <c r="L28" s="81">
        <v>0</v>
      </c>
      <c r="M28" s="79">
        <v>0</v>
      </c>
      <c r="N28" s="79">
        <v>20</v>
      </c>
      <c r="O28" s="82">
        <v>0</v>
      </c>
      <c r="Q28" s="69"/>
      <c r="R28" s="69"/>
      <c r="S28" s="69"/>
      <c r="T28" s="69"/>
    </row>
    <row r="29" spans="1:20" ht="102">
      <c r="A29" s="50" t="s">
        <v>118</v>
      </c>
      <c r="B29" s="120" t="s">
        <v>26</v>
      </c>
      <c r="C29" s="120" t="s">
        <v>27</v>
      </c>
      <c r="D29" s="79">
        <v>0</v>
      </c>
      <c r="E29" s="79">
        <v>691.4</v>
      </c>
      <c r="F29" s="79">
        <v>1878</v>
      </c>
      <c r="G29" s="80">
        <v>0</v>
      </c>
      <c r="H29" s="81">
        <v>0</v>
      </c>
      <c r="I29" s="79">
        <v>0</v>
      </c>
      <c r="J29" s="79">
        <v>276</v>
      </c>
      <c r="K29" s="82">
        <v>0</v>
      </c>
      <c r="L29" s="81">
        <v>0</v>
      </c>
      <c r="M29" s="79">
        <v>0</v>
      </c>
      <c r="N29" s="79">
        <v>276</v>
      </c>
      <c r="O29" s="82">
        <v>0</v>
      </c>
      <c r="Q29" s="69"/>
      <c r="R29" s="69"/>
      <c r="S29" s="69"/>
      <c r="T29" s="69"/>
    </row>
    <row r="30" spans="1:20" ht="25.5" customHeight="1">
      <c r="A30" s="159" t="s">
        <v>28</v>
      </c>
      <c r="B30" s="159"/>
      <c r="C30" s="159"/>
      <c r="D30" s="79">
        <f>D21+D22+D23+D24+D25+D26+D27+D28+D29</f>
        <v>753.1</v>
      </c>
      <c r="E30" s="79">
        <f t="shared" ref="E30:O30" si="1">E21+E22+E23+E24+E25+E26+E27+E28+E29</f>
        <v>45313.45</v>
      </c>
      <c r="F30" s="79">
        <f t="shared" si="1"/>
        <v>33514.5</v>
      </c>
      <c r="G30" s="80">
        <f t="shared" si="1"/>
        <v>0</v>
      </c>
      <c r="H30" s="81">
        <f t="shared" si="1"/>
        <v>0</v>
      </c>
      <c r="I30" s="79">
        <f t="shared" si="1"/>
        <v>19827.650000000001</v>
      </c>
      <c r="J30" s="79">
        <f t="shared" si="1"/>
        <v>6169.9</v>
      </c>
      <c r="K30" s="82">
        <f t="shared" si="1"/>
        <v>0</v>
      </c>
      <c r="L30" s="88">
        <f t="shared" si="1"/>
        <v>0</v>
      </c>
      <c r="M30" s="79">
        <f t="shared" si="1"/>
        <v>22433.599999999999</v>
      </c>
      <c r="N30" s="79">
        <f t="shared" si="1"/>
        <v>6169.9</v>
      </c>
      <c r="O30" s="82">
        <f t="shared" si="1"/>
        <v>0</v>
      </c>
      <c r="P30" s="1" t="s">
        <v>53</v>
      </c>
      <c r="Q30" s="3">
        <f>(SUM(H21:K21)/SUM($D$21:$G$21)+SUM(H22:K22)/SUM($D$22:$G$22)+SUM(H23:K23)/SUM($D$23:$G$23)+SUM(H24:K24)/SUM($D$24:$G$24)+SUM(H25:K25)/SUM($D$25:$G$25)+SUM(H26:K26)/SUM($D$26:$G$26)+SUM(H27:K27)/SUM($D$27:$G$27)+SUM(H28:K28)/SUM($D$28:$G$28)+SUM(H29:K29)/SUM($D$29:$G$29))/9</f>
        <v>0.24024160811109826</v>
      </c>
      <c r="R30" s="1" t="s">
        <v>54</v>
      </c>
      <c r="S30" s="3">
        <f>(SUM(L21:O21)/SUM($D$21:$G$21)+SUM(L22:O22)/SUM($D$22:$G$22)+SUM(L23:O23)/SUM($D$23:$G$23)+SUM(L24:O24)/SUM($D$24:$G$24)+SUM(L25:O25)/SUM($D$25:$G$25)+SUM(L26:O26)/SUM($D$26:$G$26)+SUM(L27:O27)/SUM($D$27:$G$27)+SUM(L28:O28)/SUM($D$28:$G$28)+SUM(L29:O29)/SUM($D$29:$G$29))/9</f>
        <v>0.2572293264341205</v>
      </c>
      <c r="T30" s="3"/>
    </row>
    <row r="31" spans="1:20" ht="15.75">
      <c r="A31" s="70">
        <v>3</v>
      </c>
      <c r="B31" s="172" t="s">
        <v>146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3"/>
    </row>
    <row r="32" spans="1:20" ht="76.5">
      <c r="A32" s="50" t="s">
        <v>147</v>
      </c>
      <c r="B32" s="120" t="s">
        <v>188</v>
      </c>
      <c r="C32" s="120" t="s">
        <v>29</v>
      </c>
      <c r="D32" s="79">
        <v>0</v>
      </c>
      <c r="E32" s="79">
        <v>0</v>
      </c>
      <c r="F32" s="79">
        <v>2229.5</v>
      </c>
      <c r="G32" s="80">
        <v>0</v>
      </c>
      <c r="H32" s="81">
        <v>0</v>
      </c>
      <c r="I32" s="79">
        <v>0</v>
      </c>
      <c r="J32" s="79">
        <v>125.8</v>
      </c>
      <c r="K32" s="82">
        <v>0</v>
      </c>
      <c r="L32" s="81">
        <v>0</v>
      </c>
      <c r="M32" s="79">
        <v>0</v>
      </c>
      <c r="N32" s="79">
        <v>125.8</v>
      </c>
      <c r="O32" s="82">
        <v>0</v>
      </c>
      <c r="Q32" s="69"/>
      <c r="R32" s="69"/>
      <c r="S32" s="69"/>
      <c r="T32" s="69"/>
    </row>
    <row r="33" spans="1:20" ht="76.5">
      <c r="A33" s="50" t="s">
        <v>148</v>
      </c>
      <c r="B33" s="120" t="s">
        <v>195</v>
      </c>
      <c r="C33" s="120" t="s">
        <v>29</v>
      </c>
      <c r="D33" s="79">
        <v>0</v>
      </c>
      <c r="E33" s="79">
        <v>0</v>
      </c>
      <c r="F33" s="79">
        <v>12724.7</v>
      </c>
      <c r="G33" s="80">
        <v>0</v>
      </c>
      <c r="H33" s="81">
        <v>0</v>
      </c>
      <c r="I33" s="79">
        <v>0</v>
      </c>
      <c r="J33" s="79">
        <v>643.79999999999995</v>
      </c>
      <c r="K33" s="82">
        <v>0</v>
      </c>
      <c r="L33" s="81">
        <v>0</v>
      </c>
      <c r="M33" s="79">
        <v>0</v>
      </c>
      <c r="N33" s="79">
        <v>643.79999999999995</v>
      </c>
      <c r="O33" s="82">
        <v>0</v>
      </c>
      <c r="Q33" s="69"/>
      <c r="R33" s="69"/>
      <c r="S33" s="69"/>
      <c r="T33" s="69"/>
    </row>
    <row r="34" spans="1:20" ht="102">
      <c r="A34" s="50" t="s">
        <v>149</v>
      </c>
      <c r="B34" s="120" t="s">
        <v>190</v>
      </c>
      <c r="C34" s="120" t="s">
        <v>29</v>
      </c>
      <c r="D34" s="79">
        <v>0</v>
      </c>
      <c r="E34" s="79">
        <v>0</v>
      </c>
      <c r="F34" s="79">
        <v>480</v>
      </c>
      <c r="G34" s="80">
        <v>0</v>
      </c>
      <c r="H34" s="81">
        <v>0</v>
      </c>
      <c r="I34" s="79">
        <v>0</v>
      </c>
      <c r="J34" s="79">
        <v>150</v>
      </c>
      <c r="K34" s="82">
        <v>0</v>
      </c>
      <c r="L34" s="88">
        <v>0</v>
      </c>
      <c r="M34" s="79">
        <v>0</v>
      </c>
      <c r="N34" s="79">
        <v>150</v>
      </c>
      <c r="O34" s="82">
        <v>0</v>
      </c>
      <c r="Q34" s="69"/>
      <c r="R34" s="69"/>
      <c r="S34" s="69"/>
      <c r="T34" s="69"/>
    </row>
    <row r="35" spans="1:20" ht="63.75">
      <c r="A35" s="50" t="s">
        <v>296</v>
      </c>
      <c r="B35" s="120" t="s">
        <v>297</v>
      </c>
      <c r="C35" s="120" t="s">
        <v>29</v>
      </c>
      <c r="D35" s="79">
        <v>0</v>
      </c>
      <c r="E35" s="79">
        <v>1340</v>
      </c>
      <c r="F35" s="79">
        <v>104.9</v>
      </c>
      <c r="G35" s="80">
        <v>0</v>
      </c>
      <c r="H35" s="81">
        <v>0</v>
      </c>
      <c r="I35" s="79">
        <v>0</v>
      </c>
      <c r="J35" s="79">
        <v>0</v>
      </c>
      <c r="K35" s="82">
        <v>0</v>
      </c>
      <c r="L35" s="88">
        <v>0</v>
      </c>
      <c r="M35" s="79">
        <v>0</v>
      </c>
      <c r="N35" s="79">
        <v>0</v>
      </c>
      <c r="O35" s="82">
        <v>0</v>
      </c>
      <c r="Q35" s="69"/>
      <c r="R35" s="69"/>
      <c r="S35" s="69"/>
      <c r="T35" s="69"/>
    </row>
    <row r="36" spans="1:20" ht="25.5" customHeight="1">
      <c r="A36" s="159" t="s">
        <v>28</v>
      </c>
      <c r="B36" s="159"/>
      <c r="C36" s="159"/>
      <c r="D36" s="79">
        <f>D32+D33+D34+D35</f>
        <v>0</v>
      </c>
      <c r="E36" s="79">
        <f t="shared" ref="E36:O36" si="2">E32+E33+E34+E35</f>
        <v>1340</v>
      </c>
      <c r="F36" s="79">
        <f t="shared" si="2"/>
        <v>15539.1</v>
      </c>
      <c r="G36" s="80">
        <f t="shared" si="2"/>
        <v>0</v>
      </c>
      <c r="H36" s="81">
        <f t="shared" si="2"/>
        <v>0</v>
      </c>
      <c r="I36" s="79">
        <f t="shared" si="2"/>
        <v>0</v>
      </c>
      <c r="J36" s="79">
        <f t="shared" si="2"/>
        <v>919.59999999999991</v>
      </c>
      <c r="K36" s="82">
        <f t="shared" si="2"/>
        <v>0</v>
      </c>
      <c r="L36" s="88">
        <f t="shared" si="2"/>
        <v>0</v>
      </c>
      <c r="M36" s="79">
        <f t="shared" si="2"/>
        <v>0</v>
      </c>
      <c r="N36" s="79">
        <f t="shared" si="2"/>
        <v>919.59999999999991</v>
      </c>
      <c r="O36" s="82">
        <f t="shared" si="2"/>
        <v>0</v>
      </c>
      <c r="P36" s="1" t="s">
        <v>53</v>
      </c>
      <c r="Q36" s="3">
        <f>(SUM(H32:K32)/SUM($D$32:$G$32)+SUM(H33:K33)/SUM($D$33:$G$33)+SUM(H34:K34)/SUM($D$34:$G$34)+SUM(H35:K35)/SUM(D35:G35))/4</f>
        <v>0.10487993011983043</v>
      </c>
      <c r="R36" s="1" t="s">
        <v>54</v>
      </c>
      <c r="S36" s="3">
        <f>(SUM(L32:O32)/SUM($D$32:$G$32)+SUM(L33:O33)/SUM($D$33:$G$33)+SUM(L34:O34)/SUM($D$34:$G$34)+SUM(L35:O35)/SUM(D35:G35))/4</f>
        <v>0.10487993011983043</v>
      </c>
      <c r="T36" s="3"/>
    </row>
    <row r="37" spans="1:20" ht="15.75">
      <c r="A37" s="70">
        <v>4</v>
      </c>
      <c r="B37" s="172" t="s">
        <v>30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3"/>
    </row>
    <row r="38" spans="1:20" ht="102">
      <c r="A38" s="90" t="s">
        <v>198</v>
      </c>
      <c r="B38" s="83" t="s">
        <v>191</v>
      </c>
      <c r="C38" s="83" t="s">
        <v>31</v>
      </c>
      <c r="D38" s="84">
        <v>0</v>
      </c>
      <c r="E38" s="84">
        <v>11000</v>
      </c>
      <c r="F38" s="84">
        <v>530.04999999999995</v>
      </c>
      <c r="G38" s="85">
        <v>0</v>
      </c>
      <c r="H38" s="86">
        <v>0</v>
      </c>
      <c r="I38" s="84">
        <v>0</v>
      </c>
      <c r="J38" s="84">
        <v>0</v>
      </c>
      <c r="K38" s="87">
        <v>0</v>
      </c>
      <c r="L38" s="91">
        <v>0</v>
      </c>
      <c r="M38" s="84">
        <v>0</v>
      </c>
      <c r="N38" s="84">
        <v>0</v>
      </c>
      <c r="O38" s="87">
        <v>0</v>
      </c>
      <c r="Q38" s="69"/>
      <c r="R38" s="69"/>
      <c r="S38" s="69"/>
      <c r="T38" s="69"/>
    </row>
    <row r="39" spans="1:20" ht="140.25">
      <c r="A39" s="50" t="s">
        <v>199</v>
      </c>
      <c r="B39" s="120" t="s">
        <v>192</v>
      </c>
      <c r="C39" s="120" t="s">
        <v>32</v>
      </c>
      <c r="D39" s="79">
        <v>0</v>
      </c>
      <c r="E39" s="79">
        <v>5141</v>
      </c>
      <c r="F39" s="79">
        <v>8800</v>
      </c>
      <c r="G39" s="80">
        <v>0</v>
      </c>
      <c r="H39" s="81">
        <v>0</v>
      </c>
      <c r="I39" s="79">
        <v>299.60000000000002</v>
      </c>
      <c r="J39" s="79">
        <v>700</v>
      </c>
      <c r="K39" s="82">
        <v>0</v>
      </c>
      <c r="L39" s="88">
        <v>0</v>
      </c>
      <c r="M39" s="79">
        <v>299.60000000000002</v>
      </c>
      <c r="N39" s="79">
        <v>700</v>
      </c>
      <c r="O39" s="82">
        <v>0</v>
      </c>
      <c r="Q39" s="69"/>
      <c r="R39" s="69"/>
      <c r="S39" s="69"/>
      <c r="T39" s="69"/>
    </row>
    <row r="40" spans="1:20" ht="102">
      <c r="A40" s="50" t="s">
        <v>200</v>
      </c>
      <c r="B40" s="120" t="s">
        <v>33</v>
      </c>
      <c r="C40" s="120" t="s">
        <v>34</v>
      </c>
      <c r="D40" s="79">
        <v>0</v>
      </c>
      <c r="E40" s="79">
        <v>500</v>
      </c>
      <c r="F40" s="79">
        <v>285</v>
      </c>
      <c r="G40" s="80">
        <v>0</v>
      </c>
      <c r="H40" s="81">
        <v>0</v>
      </c>
      <c r="I40" s="79">
        <v>0</v>
      </c>
      <c r="J40" s="79">
        <v>0</v>
      </c>
      <c r="K40" s="82">
        <v>0</v>
      </c>
      <c r="L40" s="88">
        <v>0</v>
      </c>
      <c r="M40" s="79">
        <v>0</v>
      </c>
      <c r="N40" s="79">
        <v>0</v>
      </c>
      <c r="O40" s="82">
        <v>0</v>
      </c>
      <c r="Q40" s="69"/>
      <c r="R40" s="69"/>
      <c r="S40" s="69"/>
      <c r="T40" s="69"/>
    </row>
    <row r="41" spans="1:20" ht="89.25">
      <c r="A41" s="50" t="s">
        <v>201</v>
      </c>
      <c r="B41" s="120" t="s">
        <v>35</v>
      </c>
      <c r="C41" s="120" t="s">
        <v>36</v>
      </c>
      <c r="D41" s="79">
        <v>0</v>
      </c>
      <c r="E41" s="79">
        <v>29195.8</v>
      </c>
      <c r="F41" s="79">
        <v>13915</v>
      </c>
      <c r="G41" s="80">
        <v>0</v>
      </c>
      <c r="H41" s="81">
        <v>0</v>
      </c>
      <c r="I41" s="79">
        <v>0</v>
      </c>
      <c r="J41" s="79">
        <v>718</v>
      </c>
      <c r="K41" s="82">
        <v>0</v>
      </c>
      <c r="L41" s="88">
        <v>0</v>
      </c>
      <c r="M41" s="79">
        <v>0</v>
      </c>
      <c r="N41" s="79">
        <v>718</v>
      </c>
      <c r="O41" s="82">
        <v>0</v>
      </c>
      <c r="Q41" s="69"/>
      <c r="R41" s="69"/>
      <c r="S41" s="69"/>
      <c r="T41" s="69"/>
    </row>
    <row r="42" spans="1:20" ht="102">
      <c r="A42" s="50" t="s">
        <v>202</v>
      </c>
      <c r="B42" s="120" t="s">
        <v>193</v>
      </c>
      <c r="C42" s="120" t="s">
        <v>37</v>
      </c>
      <c r="D42" s="79">
        <v>0</v>
      </c>
      <c r="E42" s="79">
        <v>0</v>
      </c>
      <c r="F42" s="79">
        <v>220</v>
      </c>
      <c r="G42" s="80">
        <v>0</v>
      </c>
      <c r="H42" s="81">
        <v>0</v>
      </c>
      <c r="I42" s="79">
        <v>0</v>
      </c>
      <c r="J42" s="79">
        <v>0</v>
      </c>
      <c r="K42" s="82">
        <v>0</v>
      </c>
      <c r="L42" s="88">
        <v>0</v>
      </c>
      <c r="M42" s="79">
        <v>0</v>
      </c>
      <c r="N42" s="79">
        <v>0</v>
      </c>
      <c r="O42" s="82">
        <v>0</v>
      </c>
      <c r="Q42" s="69"/>
      <c r="R42" s="69"/>
      <c r="S42" s="69"/>
      <c r="T42" s="69"/>
    </row>
    <row r="43" spans="1:20" ht="102">
      <c r="A43" s="50" t="s">
        <v>299</v>
      </c>
      <c r="B43" s="120" t="s">
        <v>300</v>
      </c>
      <c r="C43" s="120" t="s">
        <v>34</v>
      </c>
      <c r="D43" s="79">
        <v>0</v>
      </c>
      <c r="E43" s="79">
        <v>786.5</v>
      </c>
      <c r="F43" s="79">
        <v>774.5</v>
      </c>
      <c r="G43" s="80">
        <v>0</v>
      </c>
      <c r="H43" s="81">
        <v>0</v>
      </c>
      <c r="I43" s="79">
        <v>12.3</v>
      </c>
      <c r="J43" s="79">
        <v>61</v>
      </c>
      <c r="K43" s="82">
        <v>0</v>
      </c>
      <c r="L43" s="88">
        <v>0</v>
      </c>
      <c r="M43" s="79">
        <v>16</v>
      </c>
      <c r="N43" s="79">
        <v>61</v>
      </c>
      <c r="O43" s="82">
        <v>0</v>
      </c>
      <c r="Q43" s="69"/>
      <c r="R43" s="69"/>
      <c r="S43" s="69"/>
      <c r="T43" s="69"/>
    </row>
    <row r="44" spans="1:20" ht="25.5" customHeight="1">
      <c r="A44" s="159" t="s">
        <v>28</v>
      </c>
      <c r="B44" s="159"/>
      <c r="C44" s="159"/>
      <c r="D44" s="79">
        <f>D38+D39+D40+D41+D42+D43</f>
        <v>0</v>
      </c>
      <c r="E44" s="79">
        <f t="shared" ref="E44:O44" si="3">E38+E39+E40+E41+E42+E43</f>
        <v>46623.3</v>
      </c>
      <c r="F44" s="79">
        <f t="shared" si="3"/>
        <v>24524.55</v>
      </c>
      <c r="G44" s="79">
        <f t="shared" si="3"/>
        <v>0</v>
      </c>
      <c r="H44" s="79">
        <f t="shared" si="3"/>
        <v>0</v>
      </c>
      <c r="I44" s="79">
        <f t="shared" si="3"/>
        <v>311.90000000000003</v>
      </c>
      <c r="J44" s="79">
        <f t="shared" si="3"/>
        <v>1479</v>
      </c>
      <c r="K44" s="79">
        <f t="shared" si="3"/>
        <v>0</v>
      </c>
      <c r="L44" s="79">
        <f t="shared" si="3"/>
        <v>0</v>
      </c>
      <c r="M44" s="79">
        <f t="shared" si="3"/>
        <v>315.60000000000002</v>
      </c>
      <c r="N44" s="79">
        <f t="shared" si="3"/>
        <v>1479</v>
      </c>
      <c r="O44" s="79">
        <f t="shared" si="3"/>
        <v>0</v>
      </c>
      <c r="P44" s="1" t="s">
        <v>53</v>
      </c>
      <c r="Q44" s="3">
        <f>(SUM(H38:K38)/SUM($D$38:$G$38)+SUM(H39:K39)/SUM($D$39:$G$39)+SUM(H40:K40)/SUM($D$40:$G$40)+SUM(H41:K41)/SUM($D$41:$G$41)+SUM(H42:K42)/SUM($D$42:$G$42)+SUM(H43:K43)/SUM(D43:G43))/6</f>
        <v>2.2552335267520023E-2</v>
      </c>
      <c r="R44" s="1" t="s">
        <v>54</v>
      </c>
      <c r="S44" s="3">
        <f>(SUM(L38:O38)/SUM($D$38:$G$38)+SUM(L39:O39)/SUM($D$39:$G$39)+SUM(L40:O40)/SUM($D$40:$G$40)+SUM(L41:O41)/SUM($D$41:$G$41)+SUM(L42:O42)/SUM($D$42:$G$42)+SUM(L43:O43)/SUM(D43:G43))/6</f>
        <v>2.2947381178261003E-2</v>
      </c>
      <c r="T44" s="3"/>
    </row>
    <row r="45" spans="1:20" ht="25.5" customHeight="1">
      <c r="A45" s="71">
        <v>5</v>
      </c>
      <c r="B45" s="158" t="s">
        <v>248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7"/>
      <c r="R45" s="3"/>
      <c r="T45" s="3"/>
    </row>
    <row r="46" spans="1:20" s="52" customFormat="1" ht="51">
      <c r="A46" s="50" t="s">
        <v>249</v>
      </c>
      <c r="B46" s="120" t="s">
        <v>252</v>
      </c>
      <c r="C46" s="120" t="s">
        <v>254</v>
      </c>
      <c r="D46" s="79">
        <v>0</v>
      </c>
      <c r="E46" s="79">
        <v>0</v>
      </c>
      <c r="F46" s="79">
        <v>0</v>
      </c>
      <c r="G46" s="80">
        <v>0</v>
      </c>
      <c r="H46" s="81">
        <v>0</v>
      </c>
      <c r="I46" s="79">
        <v>0</v>
      </c>
      <c r="J46" s="79">
        <v>0</v>
      </c>
      <c r="K46" s="82">
        <v>0</v>
      </c>
      <c r="L46" s="88">
        <v>0</v>
      </c>
      <c r="M46" s="79">
        <v>0</v>
      </c>
      <c r="N46" s="79">
        <v>0</v>
      </c>
      <c r="O46" s="82">
        <v>0</v>
      </c>
      <c r="R46" s="53"/>
      <c r="T46" s="53"/>
    </row>
    <row r="47" spans="1:20" s="52" customFormat="1" ht="63.75">
      <c r="A47" s="50" t="s">
        <v>250</v>
      </c>
      <c r="B47" s="120" t="s">
        <v>253</v>
      </c>
      <c r="C47" s="120" t="s">
        <v>254</v>
      </c>
      <c r="D47" s="79">
        <v>0</v>
      </c>
      <c r="E47" s="79">
        <v>0</v>
      </c>
      <c r="F47" s="79">
        <v>0</v>
      </c>
      <c r="G47" s="80">
        <v>0</v>
      </c>
      <c r="H47" s="81">
        <v>0</v>
      </c>
      <c r="I47" s="79">
        <v>0</v>
      </c>
      <c r="J47" s="79">
        <v>0</v>
      </c>
      <c r="K47" s="82">
        <v>0</v>
      </c>
      <c r="L47" s="88">
        <v>0</v>
      </c>
      <c r="M47" s="79">
        <v>0</v>
      </c>
      <c r="N47" s="79">
        <v>0</v>
      </c>
      <c r="O47" s="82">
        <v>0</v>
      </c>
      <c r="R47" s="53"/>
      <c r="T47" s="53"/>
    </row>
    <row r="48" spans="1:20" s="52" customFormat="1" ht="63.75">
      <c r="A48" s="50" t="s">
        <v>251</v>
      </c>
      <c r="B48" s="120" t="s">
        <v>275</v>
      </c>
      <c r="C48" s="120" t="s">
        <v>254</v>
      </c>
      <c r="D48" s="79">
        <v>0</v>
      </c>
      <c r="E48" s="79">
        <v>123057.3</v>
      </c>
      <c r="F48" s="79">
        <v>16014.2</v>
      </c>
      <c r="G48" s="80">
        <v>0</v>
      </c>
      <c r="H48" s="81">
        <v>0</v>
      </c>
      <c r="I48" s="79">
        <v>24611.5</v>
      </c>
      <c r="J48" s="79">
        <v>3873.5</v>
      </c>
      <c r="K48" s="82">
        <v>0</v>
      </c>
      <c r="L48" s="88">
        <v>0</v>
      </c>
      <c r="M48" s="79">
        <v>24611.5</v>
      </c>
      <c r="N48" s="79">
        <v>3873.5</v>
      </c>
      <c r="O48" s="82">
        <v>0</v>
      </c>
      <c r="R48" s="53"/>
      <c r="T48" s="53"/>
    </row>
    <row r="49" spans="1:20" s="52" customFormat="1" ht="89.25">
      <c r="A49" s="50" t="s">
        <v>318</v>
      </c>
      <c r="B49" s="120" t="s">
        <v>319</v>
      </c>
      <c r="C49" s="120" t="s">
        <v>254</v>
      </c>
      <c r="D49" s="79">
        <v>0</v>
      </c>
      <c r="E49" s="79">
        <v>29.8</v>
      </c>
      <c r="F49" s="79">
        <v>15672.9</v>
      </c>
      <c r="G49" s="80">
        <v>2706.4</v>
      </c>
      <c r="H49" s="81">
        <v>0</v>
      </c>
      <c r="I49" s="79">
        <v>0</v>
      </c>
      <c r="J49" s="79">
        <v>2793.55</v>
      </c>
      <c r="K49" s="82">
        <v>583</v>
      </c>
      <c r="L49" s="88">
        <v>0</v>
      </c>
      <c r="M49" s="79">
        <v>2793.6</v>
      </c>
      <c r="N49" s="79">
        <v>583</v>
      </c>
      <c r="O49" s="82">
        <v>0</v>
      </c>
      <c r="R49" s="53"/>
      <c r="T49" s="53"/>
    </row>
    <row r="50" spans="1:20" s="52" customFormat="1" ht="26.25" customHeight="1">
      <c r="A50" s="159" t="s">
        <v>28</v>
      </c>
      <c r="B50" s="159"/>
      <c r="C50" s="159"/>
      <c r="D50" s="79">
        <f>D46+D47+D48+D49</f>
        <v>0</v>
      </c>
      <c r="E50" s="79">
        <f t="shared" ref="E50:O50" si="4">E46+E47+E48+E49</f>
        <v>123087.1</v>
      </c>
      <c r="F50" s="79">
        <f t="shared" si="4"/>
        <v>31687.1</v>
      </c>
      <c r="G50" s="80">
        <f t="shared" si="4"/>
        <v>2706.4</v>
      </c>
      <c r="H50" s="81">
        <f t="shared" si="4"/>
        <v>0</v>
      </c>
      <c r="I50" s="79">
        <f t="shared" si="4"/>
        <v>24611.5</v>
      </c>
      <c r="J50" s="79">
        <f t="shared" si="4"/>
        <v>6667.05</v>
      </c>
      <c r="K50" s="82">
        <f t="shared" si="4"/>
        <v>583</v>
      </c>
      <c r="L50" s="88">
        <f t="shared" si="4"/>
        <v>0</v>
      </c>
      <c r="M50" s="79">
        <f t="shared" si="4"/>
        <v>27405.1</v>
      </c>
      <c r="N50" s="79">
        <f t="shared" si="4"/>
        <v>4456.5</v>
      </c>
      <c r="O50" s="82">
        <f t="shared" si="4"/>
        <v>0</v>
      </c>
      <c r="P50" s="1" t="s">
        <v>53</v>
      </c>
      <c r="Q50" s="3">
        <f>(SUM(H48:K48)/SUM($D$48:$G$48)+SUM(H49:K49)/SUM(D49:G49))/2</f>
        <v>0.19412006970144358</v>
      </c>
      <c r="R50" s="1" t="s">
        <v>54</v>
      </c>
      <c r="S50" s="3">
        <f>(SUM(L48:O48)/SUM($D$48:$G$48)+SUM(L49:O49)/SUM(D49:G49))/2</f>
        <v>0.19412142772546431</v>
      </c>
      <c r="T50" s="53"/>
    </row>
    <row r="51" spans="1:20" s="52" customFormat="1" ht="33.75" customHeight="1">
      <c r="A51" s="71">
        <v>6</v>
      </c>
      <c r="B51" s="156" t="s">
        <v>332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7"/>
      <c r="P51" s="1"/>
      <c r="Q51" s="3"/>
      <c r="R51" s="1"/>
      <c r="S51" s="3"/>
      <c r="T51" s="53"/>
    </row>
    <row r="52" spans="1:20" s="52" customFormat="1" ht="107.25" customHeight="1">
      <c r="A52" s="50" t="s">
        <v>333</v>
      </c>
      <c r="B52" s="120" t="s">
        <v>335</v>
      </c>
      <c r="C52" s="120" t="s">
        <v>336</v>
      </c>
      <c r="D52" s="79">
        <v>0</v>
      </c>
      <c r="E52" s="79">
        <v>0</v>
      </c>
      <c r="F52" s="79">
        <v>100</v>
      </c>
      <c r="G52" s="80">
        <v>0</v>
      </c>
      <c r="H52" s="81">
        <v>0</v>
      </c>
      <c r="I52" s="79">
        <v>0</v>
      </c>
      <c r="J52" s="79">
        <v>19.5</v>
      </c>
      <c r="K52" s="82">
        <v>0</v>
      </c>
      <c r="L52" s="88">
        <v>0</v>
      </c>
      <c r="M52" s="79">
        <v>0</v>
      </c>
      <c r="N52" s="79">
        <v>19.5</v>
      </c>
      <c r="O52" s="82">
        <v>0</v>
      </c>
      <c r="P52" s="1"/>
      <c r="Q52" s="3"/>
      <c r="R52" s="1"/>
      <c r="S52" s="3"/>
      <c r="T52" s="53"/>
    </row>
    <row r="53" spans="1:20" s="52" customFormat="1" ht="120.75" customHeight="1">
      <c r="A53" s="50" t="s">
        <v>334</v>
      </c>
      <c r="B53" s="120" t="s">
        <v>337</v>
      </c>
      <c r="C53" s="120" t="s">
        <v>338</v>
      </c>
      <c r="D53" s="79">
        <v>0</v>
      </c>
      <c r="E53" s="79">
        <v>0</v>
      </c>
      <c r="F53" s="79">
        <v>8105.4</v>
      </c>
      <c r="G53" s="80">
        <v>0</v>
      </c>
      <c r="H53" s="81">
        <v>0</v>
      </c>
      <c r="I53" s="79">
        <v>0</v>
      </c>
      <c r="J53" s="79">
        <v>1361.3</v>
      </c>
      <c r="K53" s="82">
        <v>0</v>
      </c>
      <c r="L53" s="88">
        <v>0</v>
      </c>
      <c r="M53" s="79">
        <v>0</v>
      </c>
      <c r="N53" s="79">
        <v>1361.3</v>
      </c>
      <c r="O53" s="82">
        <v>0</v>
      </c>
      <c r="P53" s="1"/>
      <c r="Q53" s="3"/>
      <c r="R53" s="1"/>
      <c r="S53" s="3"/>
      <c r="T53" s="53"/>
    </row>
    <row r="54" spans="1:20" s="52" customFormat="1" ht="96" customHeight="1">
      <c r="A54" s="50" t="s">
        <v>341</v>
      </c>
      <c r="B54" s="120" t="s">
        <v>339</v>
      </c>
      <c r="C54" s="120" t="s">
        <v>340</v>
      </c>
      <c r="D54" s="79">
        <v>0</v>
      </c>
      <c r="E54" s="79">
        <v>403.8</v>
      </c>
      <c r="F54" s="79">
        <v>1623</v>
      </c>
      <c r="G54" s="80">
        <v>0</v>
      </c>
      <c r="H54" s="81">
        <v>0</v>
      </c>
      <c r="I54" s="79">
        <v>42.9</v>
      </c>
      <c r="J54" s="79">
        <v>145.35</v>
      </c>
      <c r="K54" s="82">
        <v>0</v>
      </c>
      <c r="L54" s="88">
        <v>0</v>
      </c>
      <c r="M54" s="79">
        <v>42.9</v>
      </c>
      <c r="N54" s="79">
        <v>145.35</v>
      </c>
      <c r="O54" s="82">
        <v>0</v>
      </c>
      <c r="P54" s="1"/>
      <c r="Q54" s="3"/>
      <c r="R54" s="1"/>
      <c r="S54" s="3"/>
      <c r="T54" s="53"/>
    </row>
    <row r="55" spans="1:20" s="52" customFormat="1" ht="114.75">
      <c r="A55" s="50" t="s">
        <v>342</v>
      </c>
      <c r="B55" s="120" t="s">
        <v>344</v>
      </c>
      <c r="C55" s="120" t="s">
        <v>345</v>
      </c>
      <c r="D55" s="79">
        <v>2846.7</v>
      </c>
      <c r="E55" s="79">
        <v>4074.3</v>
      </c>
      <c r="F55" s="79">
        <v>86699.199999999997</v>
      </c>
      <c r="G55" s="80">
        <v>3146.2</v>
      </c>
      <c r="H55" s="81">
        <v>484.2</v>
      </c>
      <c r="I55" s="79">
        <v>638.5</v>
      </c>
      <c r="J55" s="79">
        <v>15566.5</v>
      </c>
      <c r="K55" s="82">
        <v>607.6</v>
      </c>
      <c r="L55" s="81">
        <v>484.2</v>
      </c>
      <c r="M55" s="79">
        <v>638.5</v>
      </c>
      <c r="N55" s="79">
        <v>15566.5</v>
      </c>
      <c r="O55" s="82">
        <v>607.6</v>
      </c>
      <c r="P55" s="1"/>
      <c r="Q55" s="3"/>
      <c r="R55" s="1"/>
      <c r="S55" s="3"/>
      <c r="T55" s="53"/>
    </row>
    <row r="56" spans="1:20" s="52" customFormat="1" ht="127.5">
      <c r="A56" s="50" t="s">
        <v>343</v>
      </c>
      <c r="B56" s="120" t="s">
        <v>346</v>
      </c>
      <c r="C56" s="120" t="s">
        <v>347</v>
      </c>
      <c r="D56" s="79">
        <v>0</v>
      </c>
      <c r="E56" s="79">
        <v>666.3</v>
      </c>
      <c r="F56" s="79">
        <v>0</v>
      </c>
      <c r="G56" s="80">
        <v>15000</v>
      </c>
      <c r="H56" s="81">
        <v>0</v>
      </c>
      <c r="I56" s="79">
        <v>118</v>
      </c>
      <c r="J56" s="79">
        <v>0</v>
      </c>
      <c r="K56" s="82">
        <v>2260.6999999999998</v>
      </c>
      <c r="L56" s="88">
        <v>0</v>
      </c>
      <c r="M56" s="79">
        <v>118</v>
      </c>
      <c r="N56" s="79">
        <v>2260.6999999999998</v>
      </c>
      <c r="O56" s="82">
        <v>0</v>
      </c>
      <c r="P56" s="1"/>
      <c r="Q56" s="3"/>
      <c r="R56" s="1"/>
      <c r="S56" s="3"/>
      <c r="T56" s="53"/>
    </row>
    <row r="57" spans="1:20" s="52" customFormat="1" ht="24.75" customHeight="1">
      <c r="A57" s="50"/>
      <c r="B57" s="154" t="s">
        <v>28</v>
      </c>
      <c r="C57" s="155"/>
      <c r="D57" s="79">
        <f>SUM(D52:D56)</f>
        <v>2846.7</v>
      </c>
      <c r="E57" s="79">
        <f t="shared" ref="E57:O57" si="5">SUM(E52:E56)</f>
        <v>5144.4000000000005</v>
      </c>
      <c r="F57" s="79">
        <f t="shared" si="5"/>
        <v>96527.599999999991</v>
      </c>
      <c r="G57" s="80">
        <f t="shared" si="5"/>
        <v>18146.2</v>
      </c>
      <c r="H57" s="81">
        <f t="shared" si="5"/>
        <v>484.2</v>
      </c>
      <c r="I57" s="79">
        <f t="shared" si="5"/>
        <v>799.4</v>
      </c>
      <c r="J57" s="79">
        <f t="shared" si="5"/>
        <v>17092.650000000001</v>
      </c>
      <c r="K57" s="82">
        <f t="shared" si="5"/>
        <v>2868.2999999999997</v>
      </c>
      <c r="L57" s="88">
        <f t="shared" si="5"/>
        <v>484.2</v>
      </c>
      <c r="M57" s="79">
        <f t="shared" si="5"/>
        <v>799.4</v>
      </c>
      <c r="N57" s="79">
        <f t="shared" si="5"/>
        <v>19353.350000000002</v>
      </c>
      <c r="O57" s="82">
        <f t="shared" si="5"/>
        <v>607.6</v>
      </c>
      <c r="P57" s="1" t="s">
        <v>53</v>
      </c>
      <c r="Q57" s="3">
        <f>(SUM(H52:K52)/SUM($D$52:$G$52)+SUM(H53:K53)/SUM($D$53:$G$53)+SUM(H54:K54)/SUM($D$54:$G$54)+SUM(H55:K55)/SUM($D$55:$G$55)+SUM(H56:K56)/SUM($D$56:$G$56))/5</f>
        <v>0.15728272563075896</v>
      </c>
      <c r="R57" s="1" t="s">
        <v>54</v>
      </c>
      <c r="S57" s="3">
        <f>(SUM(L52:O52)/SUM($D$52:$G$52)+SUM(L53:O53)/SUM($D$53:$G$53)+SUM(L54:O54)/SUM($D$54:$G$54)+SUM(L55:O55)/SUM($D$55:$G$55)+SUM(L56:O56)/SUM($D$56:$G$56))/5</f>
        <v>0.15728272563075896</v>
      </c>
      <c r="T57" s="53"/>
    </row>
    <row r="58" spans="1:20" ht="18.75" customHeight="1">
      <c r="A58" s="92"/>
      <c r="B58" s="92" t="s">
        <v>38</v>
      </c>
      <c r="C58" s="92"/>
      <c r="D58" s="98">
        <f>D19+D30+D36+D44+D50+D57</f>
        <v>5744.7</v>
      </c>
      <c r="E58" s="98">
        <f t="shared" ref="E58:O58" si="6">E19+E30+E36+E44+E50+E57</f>
        <v>1012797.45</v>
      </c>
      <c r="F58" s="98">
        <f t="shared" si="6"/>
        <v>486687.84999999992</v>
      </c>
      <c r="G58" s="99">
        <f t="shared" si="6"/>
        <v>20852.600000000002</v>
      </c>
      <c r="H58" s="100">
        <f t="shared" si="6"/>
        <v>515.20000000000005</v>
      </c>
      <c r="I58" s="98">
        <f t="shared" si="6"/>
        <v>155273.09999999998</v>
      </c>
      <c r="J58" s="98">
        <f t="shared" si="6"/>
        <v>80835.5</v>
      </c>
      <c r="K58" s="101">
        <f t="shared" si="6"/>
        <v>3451.2999999999997</v>
      </c>
      <c r="L58" s="102">
        <f t="shared" si="6"/>
        <v>515.20000000000005</v>
      </c>
      <c r="M58" s="98">
        <f t="shared" si="6"/>
        <v>212694.7</v>
      </c>
      <c r="N58" s="98">
        <f t="shared" si="6"/>
        <v>81549.650000000009</v>
      </c>
      <c r="O58" s="101">
        <f t="shared" si="6"/>
        <v>607.6</v>
      </c>
    </row>
    <row r="59" spans="1:20">
      <c r="A59" s="103"/>
      <c r="B59" s="104"/>
      <c r="C59" s="104"/>
      <c r="D59" s="174">
        <f>SUM(D58:G58)</f>
        <v>1526082.5999999999</v>
      </c>
      <c r="E59" s="175"/>
      <c r="F59" s="175"/>
      <c r="G59" s="176"/>
      <c r="H59" s="177">
        <f t="shared" ref="H59" si="7">SUM(H58:K58)</f>
        <v>240075.09999999998</v>
      </c>
      <c r="I59" s="175"/>
      <c r="J59" s="175"/>
      <c r="K59" s="176"/>
      <c r="L59" s="175">
        <f t="shared" ref="L59" si="8">SUM(L58:O58)</f>
        <v>295367.15000000002</v>
      </c>
      <c r="M59" s="175"/>
      <c r="N59" s="175"/>
      <c r="O59" s="176"/>
    </row>
    <row r="60" spans="1:20">
      <c r="D60" s="149">
        <f>D58/$D$59</f>
        <v>3.7643440794095945E-3</v>
      </c>
      <c r="E60" s="149">
        <f t="shared" ref="E60:G60" si="9">E58/$D$59</f>
        <v>0.66365834326398854</v>
      </c>
      <c r="F60" s="149">
        <f t="shared" si="9"/>
        <v>0.31891317678348469</v>
      </c>
      <c r="G60" s="149">
        <f t="shared" si="9"/>
        <v>1.3664135873117225E-2</v>
      </c>
    </row>
    <row r="61" spans="1:20">
      <c r="B61" s="55" t="s">
        <v>283</v>
      </c>
      <c r="C61" s="56">
        <f>D58+E58+F58+G58</f>
        <v>1526082.5999999999</v>
      </c>
    </row>
    <row r="62" spans="1:20">
      <c r="B62" s="55" t="s">
        <v>284</v>
      </c>
      <c r="C62" s="56">
        <f>H58+I58+J58+K58</f>
        <v>240075.09999999998</v>
      </c>
    </row>
    <row r="63" spans="1:20">
      <c r="B63" s="118"/>
      <c r="C63" s="150">
        <f>C62/C61</f>
        <v>0.15731461717734022</v>
      </c>
      <c r="D63" s="118"/>
      <c r="E63" s="118"/>
    </row>
    <row r="64" spans="1:20">
      <c r="B64" s="118"/>
      <c r="C64" s="118"/>
      <c r="D64" s="118"/>
      <c r="E64" s="118"/>
    </row>
    <row r="65" spans="1:17" ht="16.5">
      <c r="A65" s="22"/>
      <c r="B65" s="118" t="s">
        <v>391</v>
      </c>
      <c r="C65" s="119">
        <f>(SUM(H13:K13)/SUM($D$13:$G$13)+SUM(H14:K14)/SUM($D$14:$G$14)+SUM(H15:K15)/SUM($D$15:$G$15)+SUM(H16:K16)/SUM($D$16:$G$16)+SUM(H17:K17)/SUM($D$17:$G$17)+SUM(H18:K18)/SUM($D$18:$G$18)+SUM(H21:K21)/SUM($D$21:$G$21)+SUM(H22:K22)/SUM($D$22:$G$22)+SUM(H23:K23)/SUM($D$23:$G$23)+SUM(H24:K24)/SUM($D$24:$G$24)+SUM(H25:K25)/SUM($D$25:$G$25)+SUM(H26:K26)/SUM($D$26:$G$26)+SUM(H27:K27)/SUM($D$27:$G$27)+SUM(H28:K28)/SUM($D$28:$G$28)+SUM(H29:K29)/SUM($D$29:$G$29)+SUM(H32:K32)/SUM($D$32:$G$32)+SUM(H33:K33)/SUM($D$33:$G$33)+SUM(H34:K34)/SUM($D$34:$G$34)+SUM(H35:K35)/SUM($D$35:$G$35)+SUM(H38:K38)/SUM($D$38:$G$38)+SUM(H39:K39)/SUM($D$39:$G$39)+SUM(H40:K40)/SUM($D$40:$G$40)+SUM(H41:K41)/SUM($D$41:$G$41)+SUM(H42:K42)/SUM($D$42:$G$42)+SUM(H43:K43)/SUM($D$43:$G$43)+SUM(H48:K48)/SUM($D$48:$G$48)+SUM(H49:K49)/SUM($D$49:$G$49)+SUM(H52:K52)/SUM($D$52:$G$52)+SUM(H53:K53)/SUM($D$53:$G$53)+SUM(H54:K54)/SUM($D$54:$G$54)+SUM(H55:K55)/SUM($D$55:$G$55)+SUM(H56:K56)/SUM($D$56:$G$56))/32</f>
        <v>0.14377373697375667</v>
      </c>
      <c r="D65" s="118" t="s">
        <v>392</v>
      </c>
      <c r="E65" s="119">
        <f>(SUM(L13:O13)/SUM($D$13:$G$13)+SUM(L14:O14)/SUM($D$14:$G$14)+SUM(L15:O15)/SUM($D$15:$G$15)+SUM(L16:O16)/SUM($D$16:$G$16)+SUM(L17:O17)/SUM($D$17:$G$17)+SUM(L18:O18)/SUM($D$18:$G$18)+SUM(L21:O21)/SUM($D$21:$G$21)+SUM(L22:O22)/SUM($D$22:$G$22)+SUM(L23:O23)/SUM($D$23:$G$23)+SUM(L24:O24)/SUM($D$24:$G$24)+SUM(L25:O25)/SUM($D$25:$G$25)+SUM(L26:O26)/SUM($D$26:$G$26)+SUM(L27:O27)/SUM($D$27:$G$27)+SUM(L28:O28)/SUM($D$28:$G$28)+SUM(L29:O29)/SUM($D$29:$G$29)+SUM(L32:O32)/SUM($D$32:$G$32)+SUM(L33:O33)/SUM($D$33:$G$33)+SUM(L34:O34)/SUM($D$34:$G$34)+SUM(L35:O35)/SUM($D$35:$G$35)+SUM(L38:O38)/SUM($D$38:$G$38)+SUM(L39:O39)/SUM($D$39:$G$39)+SUM(L40:O40)/SUM($D$40:$G$40)+SUM(L41:O41)/SUM($D$41:$G$41)+SUM(L42:O42)/SUM($D$42:$G$42)+SUM(L43:O43)/SUM($D$43:$G$43)+SUM(L48:O48)/SUM($D$48:$G$48)+SUM(L49:O49)/SUM($D$49:$G$49)+SUM(L52:O52)/SUM($D$52:$G$52)+SUM(L53:O53)/SUM($D$53:$G$53)+SUM(L54:O54)/SUM($D$54:$G$54)+SUM(L55:O55)/SUM($D$55:$G$55)+SUM(L56:O56)/SUM($D$56:$G$56))/32</f>
        <v>0.15702648219377871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>
      <c r="A66" s="22"/>
      <c r="B66" s="22"/>
      <c r="C66" s="22"/>
      <c r="D66" s="23"/>
      <c r="E66" s="2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>
      <c r="A67" s="6"/>
      <c r="B67" s="6" t="s">
        <v>292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34.5" customHeight="1">
      <c r="A68" s="7"/>
      <c r="B68" s="171" t="s">
        <v>447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21"/>
      <c r="Q68" s="21"/>
    </row>
    <row r="69" spans="1:17" ht="30" customHeight="1">
      <c r="A69" s="8"/>
      <c r="B69" s="171" t="s">
        <v>446</v>
      </c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9"/>
      <c r="Q69" s="9"/>
    </row>
    <row r="70" spans="1:17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>
      <c r="A71" s="24"/>
      <c r="B71" s="14"/>
      <c r="C71" s="14"/>
      <c r="D71" s="9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>
      <c r="A72" s="24"/>
      <c r="B72" s="14"/>
      <c r="C72" s="14"/>
      <c r="D72" s="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>
      <c r="A73" s="8"/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.75">
      <c r="A74" s="10"/>
      <c r="B74" s="1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.75">
      <c r="A75" s="10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.75">
      <c r="A77" s="10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>
      <c r="A80" s="8"/>
      <c r="B80" s="7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>
      <c r="A82" s="8"/>
      <c r="B82" s="7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>
      <c r="A83" s="2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>
      <c r="A84" s="2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>
      <c r="A87" s="2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>
      <c r="A88" s="2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>
      <c r="A90" s="2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>
      <c r="A91" s="2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4"/>
    </row>
    <row r="93" spans="1:17">
      <c r="A93" s="7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>
      <c r="A94" s="9"/>
      <c r="B94" s="13"/>
      <c r="C94" s="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>
      <c r="A95" s="10"/>
      <c r="B95" s="13"/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>
      <c r="A96" s="10"/>
      <c r="B96" s="13"/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>
      <c r="A97" s="10"/>
      <c r="B97" s="9"/>
      <c r="C97" s="14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>
      <c r="A98" s="10"/>
      <c r="B98" s="9"/>
      <c r="C98" s="14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>
      <c r="A99" s="10"/>
      <c r="B99" s="9"/>
      <c r="C99" s="14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>
      <c r="A100" s="15"/>
      <c r="B100" s="13"/>
      <c r="C100" s="7"/>
      <c r="D100" s="9"/>
      <c r="E100" s="9"/>
      <c r="F100" s="9"/>
      <c r="G100" s="9"/>
      <c r="H100" s="16"/>
      <c r="I100" s="9"/>
      <c r="J100" s="9"/>
      <c r="K100" s="9"/>
      <c r="L100" s="9"/>
      <c r="M100" s="9"/>
      <c r="N100" s="9"/>
      <c r="O100" s="9"/>
      <c r="P100" s="9"/>
      <c r="Q100" s="9"/>
    </row>
    <row r="101" spans="1:17">
      <c r="A101" s="10"/>
      <c r="B101" s="13"/>
      <c r="C101" s="14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>
      <c r="A102" s="10"/>
      <c r="B102" s="9"/>
      <c r="C102" s="14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>
      <c r="A103" s="10"/>
      <c r="B103" s="9"/>
      <c r="C103" s="14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>
      <c r="A104" s="10"/>
      <c r="B104" s="9"/>
      <c r="C104" s="14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>
      <c r="A105" s="10"/>
      <c r="B105" s="9"/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>
      <c r="A106" s="10"/>
      <c r="B106" s="9"/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>
      <c r="A107" s="10"/>
      <c r="B107" s="9"/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>
      <c r="A108" s="7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5.75">
      <c r="A109" s="17"/>
      <c r="B109" s="18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5.75">
      <c r="A110" s="19"/>
      <c r="B110" s="2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>
      <c r="A111" s="8"/>
      <c r="B111" s="21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>
      <c r="A112" s="9"/>
      <c r="B112" s="14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</sheetData>
  <mergeCells count="31">
    <mergeCell ref="A6:O6"/>
    <mergeCell ref="B68:O68"/>
    <mergeCell ref="B69:O69"/>
    <mergeCell ref="A1:O1"/>
    <mergeCell ref="A2:O2"/>
    <mergeCell ref="A3:O3"/>
    <mergeCell ref="A4:O4"/>
    <mergeCell ref="A5:O5"/>
    <mergeCell ref="B37:O37"/>
    <mergeCell ref="A44:C44"/>
    <mergeCell ref="A30:C30"/>
    <mergeCell ref="B31:O31"/>
    <mergeCell ref="A36:C36"/>
    <mergeCell ref="D59:G59"/>
    <mergeCell ref="H59:K59"/>
    <mergeCell ref="L59:O59"/>
    <mergeCell ref="B57:C57"/>
    <mergeCell ref="B51:O51"/>
    <mergeCell ref="B45:O45"/>
    <mergeCell ref="A50:C50"/>
    <mergeCell ref="A7:O7"/>
    <mergeCell ref="A8:F8"/>
    <mergeCell ref="B12:O12"/>
    <mergeCell ref="A19:C19"/>
    <mergeCell ref="B20:O20"/>
    <mergeCell ref="A9:A10"/>
    <mergeCell ref="B9:B10"/>
    <mergeCell ref="C9:C10"/>
    <mergeCell ref="D9:G9"/>
    <mergeCell ref="H9:K9"/>
    <mergeCell ref="L9:O9"/>
  </mergeCells>
  <pageMargins left="0.19685039370078741" right="0.19685039370078741" top="0.39370078740157483" bottom="0.39370078740157483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workbookViewId="0">
      <selection activeCell="H120" sqref="H120"/>
    </sheetView>
  </sheetViews>
  <sheetFormatPr defaultRowHeight="12.75"/>
  <cols>
    <col min="1" max="1" width="3" style="105" customWidth="1"/>
    <col min="2" max="2" width="67.7109375" style="4" customWidth="1"/>
    <col min="3" max="3" width="6.28515625" style="4" customWidth="1"/>
    <col min="4" max="4" width="11.7109375" style="4" customWidth="1"/>
    <col min="5" max="5" width="8.85546875" style="4" customWidth="1"/>
    <col min="6" max="6" width="8.28515625" style="4" customWidth="1"/>
    <col min="7" max="7" width="31.28515625" style="4" customWidth="1"/>
    <col min="8" max="8" width="17.7109375" style="4" customWidth="1"/>
    <col min="9" max="16384" width="9.140625" style="4"/>
  </cols>
  <sheetData>
    <row r="1" spans="1:10" ht="30" customHeight="1">
      <c r="A1" s="187" t="s">
        <v>394</v>
      </c>
      <c r="B1" s="187"/>
      <c r="C1" s="187"/>
      <c r="D1" s="187"/>
      <c r="E1" s="187"/>
      <c r="F1" s="187"/>
      <c r="G1" s="187"/>
      <c r="H1" s="30"/>
      <c r="I1" s="30"/>
      <c r="J1" s="30"/>
    </row>
    <row r="2" spans="1:10">
      <c r="A2" s="188" t="s">
        <v>393</v>
      </c>
      <c r="B2" s="188"/>
      <c r="C2" s="188"/>
      <c r="D2" s="188"/>
      <c r="E2" s="188"/>
      <c r="F2" s="188"/>
      <c r="G2" s="188"/>
      <c r="H2" s="31"/>
      <c r="I2" s="31"/>
      <c r="J2" s="31"/>
    </row>
    <row r="3" spans="1:10" ht="65.25" customHeight="1">
      <c r="A3" s="185" t="s">
        <v>55</v>
      </c>
      <c r="B3" s="185" t="s">
        <v>63</v>
      </c>
      <c r="C3" s="185" t="s">
        <v>56</v>
      </c>
      <c r="D3" s="185" t="s">
        <v>64</v>
      </c>
      <c r="E3" s="185"/>
      <c r="F3" s="185"/>
      <c r="G3" s="185" t="s">
        <v>69</v>
      </c>
      <c r="H3" s="32"/>
      <c r="I3" s="32"/>
      <c r="J3" s="32"/>
    </row>
    <row r="4" spans="1:10" ht="39" customHeight="1">
      <c r="A4" s="185"/>
      <c r="B4" s="185"/>
      <c r="C4" s="185"/>
      <c r="D4" s="185" t="s">
        <v>65</v>
      </c>
      <c r="E4" s="185" t="s">
        <v>66</v>
      </c>
      <c r="F4" s="185"/>
      <c r="G4" s="185"/>
      <c r="H4" s="32"/>
      <c r="I4" s="32"/>
      <c r="J4" s="32"/>
    </row>
    <row r="5" spans="1:10" ht="22.5" customHeight="1">
      <c r="A5" s="185"/>
      <c r="B5" s="185"/>
      <c r="C5" s="185"/>
      <c r="D5" s="185"/>
      <c r="E5" s="132" t="s">
        <v>67</v>
      </c>
      <c r="F5" s="132" t="s">
        <v>68</v>
      </c>
      <c r="G5" s="185"/>
      <c r="H5" s="32"/>
      <c r="I5" s="32"/>
      <c r="J5" s="32"/>
    </row>
    <row r="6" spans="1:10">
      <c r="A6" s="122">
        <v>1</v>
      </c>
      <c r="B6" s="124">
        <v>2</v>
      </c>
      <c r="C6" s="124">
        <v>3</v>
      </c>
      <c r="D6" s="121">
        <v>4</v>
      </c>
      <c r="E6" s="123">
        <v>5</v>
      </c>
      <c r="F6" s="123">
        <v>6</v>
      </c>
      <c r="G6" s="123">
        <v>7</v>
      </c>
      <c r="H6" s="33"/>
      <c r="I6" s="33"/>
      <c r="J6" s="33"/>
    </row>
    <row r="7" spans="1:10" ht="34.5" customHeight="1">
      <c r="A7" s="189" t="s">
        <v>50</v>
      </c>
      <c r="B7" s="190"/>
      <c r="C7" s="190"/>
      <c r="D7" s="190"/>
      <c r="E7" s="190"/>
      <c r="F7" s="190"/>
      <c r="G7" s="191"/>
      <c r="H7" s="141">
        <f>(H9+H10+H11+H12+H13+H14+H16+H17+H18+H19+H20+H21+H22+H23+H24+H25+H26+H27+H28+H29+H30+H31+H32+H33+H35+H36+H37+H38+H39+H41+H42+H43+H44+H45+H47+H48+H49+H50+H52+H53+H55)/SUM(I9:I55)</f>
        <v>0.84216988949499083</v>
      </c>
      <c r="I7" s="33"/>
      <c r="J7" s="33"/>
    </row>
    <row r="8" spans="1:10" ht="27.75" customHeight="1">
      <c r="A8" s="183" t="s">
        <v>150</v>
      </c>
      <c r="B8" s="183"/>
      <c r="C8" s="183"/>
      <c r="D8" s="183"/>
      <c r="E8" s="183"/>
      <c r="F8" s="183"/>
      <c r="G8" s="183"/>
      <c r="H8" s="34"/>
      <c r="I8" s="33"/>
      <c r="J8" s="33"/>
    </row>
    <row r="9" spans="1:10" ht="52.5" customHeight="1">
      <c r="A9" s="122">
        <v>1</v>
      </c>
      <c r="B9" s="93" t="s">
        <v>57</v>
      </c>
      <c r="C9" s="122" t="s">
        <v>70</v>
      </c>
      <c r="D9" s="122">
        <v>90</v>
      </c>
      <c r="E9" s="122">
        <v>100</v>
      </c>
      <c r="F9" s="122">
        <v>90</v>
      </c>
      <c r="G9" s="93"/>
      <c r="H9" s="35">
        <f>F9/E9</f>
        <v>0.9</v>
      </c>
      <c r="I9" s="33">
        <f>IF(H9=0,1,1)</f>
        <v>1</v>
      </c>
      <c r="J9" s="33"/>
    </row>
    <row r="10" spans="1:10" ht="78.75" customHeight="1">
      <c r="A10" s="122">
        <v>2</v>
      </c>
      <c r="B10" s="93" t="s">
        <v>58</v>
      </c>
      <c r="C10" s="122" t="s">
        <v>70</v>
      </c>
      <c r="D10" s="122">
        <v>98</v>
      </c>
      <c r="E10" s="122">
        <v>99</v>
      </c>
      <c r="F10" s="122">
        <v>98</v>
      </c>
      <c r="G10" s="93"/>
      <c r="H10" s="35">
        <f t="shared" ref="H10:H12" si="0">F10/E10</f>
        <v>0.98989898989898994</v>
      </c>
      <c r="I10" s="33">
        <f t="shared" ref="I10:I72" si="1">IF(H10=0,1,1)</f>
        <v>1</v>
      </c>
      <c r="J10" s="33"/>
    </row>
    <row r="11" spans="1:10" ht="36.75" customHeight="1">
      <c r="A11" s="122">
        <v>3</v>
      </c>
      <c r="B11" s="93" t="s">
        <v>59</v>
      </c>
      <c r="C11" s="122" t="s">
        <v>70</v>
      </c>
      <c r="D11" s="122">
        <v>108.2</v>
      </c>
      <c r="E11" s="122">
        <v>100</v>
      </c>
      <c r="F11" s="122">
        <v>113.3</v>
      </c>
      <c r="G11" s="93"/>
      <c r="H11" s="35">
        <f t="shared" si="0"/>
        <v>1.133</v>
      </c>
      <c r="I11" s="33">
        <f t="shared" si="1"/>
        <v>1</v>
      </c>
      <c r="J11" s="33"/>
    </row>
    <row r="12" spans="1:10" ht="51">
      <c r="A12" s="122">
        <v>4</v>
      </c>
      <c r="B12" s="93" t="s">
        <v>60</v>
      </c>
      <c r="C12" s="122" t="s">
        <v>70</v>
      </c>
      <c r="D12" s="122">
        <v>68</v>
      </c>
      <c r="E12" s="122">
        <v>70</v>
      </c>
      <c r="F12" s="122">
        <v>69</v>
      </c>
      <c r="G12" s="93"/>
      <c r="H12" s="35">
        <f t="shared" si="0"/>
        <v>0.98571428571428577</v>
      </c>
      <c r="I12" s="33">
        <f t="shared" si="1"/>
        <v>1</v>
      </c>
      <c r="J12" s="33"/>
    </row>
    <row r="13" spans="1:10" ht="38.25">
      <c r="A13" s="122">
        <v>5</v>
      </c>
      <c r="B13" s="93" t="s">
        <v>61</v>
      </c>
      <c r="C13" s="122" t="s">
        <v>70</v>
      </c>
      <c r="D13" s="122">
        <v>0</v>
      </c>
      <c r="E13" s="122">
        <v>0</v>
      </c>
      <c r="F13" s="122">
        <v>0</v>
      </c>
      <c r="G13" s="93"/>
      <c r="H13" s="35">
        <v>1</v>
      </c>
      <c r="I13" s="33">
        <f t="shared" si="1"/>
        <v>1</v>
      </c>
      <c r="J13" s="33"/>
    </row>
    <row r="14" spans="1:10" ht="38.25">
      <c r="A14" s="122">
        <v>6</v>
      </c>
      <c r="B14" s="93" t="s">
        <v>62</v>
      </c>
      <c r="C14" s="122" t="s">
        <v>70</v>
      </c>
      <c r="D14" s="122">
        <v>0</v>
      </c>
      <c r="E14" s="122">
        <v>0</v>
      </c>
      <c r="F14" s="122">
        <v>0</v>
      </c>
      <c r="G14" s="93"/>
      <c r="H14" s="35">
        <v>1</v>
      </c>
      <c r="I14" s="33">
        <f t="shared" si="1"/>
        <v>1</v>
      </c>
      <c r="J14" s="33"/>
    </row>
    <row r="15" spans="1:10" ht="28.5" customHeight="1">
      <c r="A15" s="178" t="s">
        <v>151</v>
      </c>
      <c r="B15" s="178"/>
      <c r="C15" s="178"/>
      <c r="D15" s="178"/>
      <c r="E15" s="178"/>
      <c r="F15" s="178"/>
      <c r="G15" s="178"/>
      <c r="H15" s="36"/>
      <c r="I15" s="33"/>
      <c r="J15" s="36"/>
    </row>
    <row r="16" spans="1:10" ht="38.25">
      <c r="A16" s="122" t="s">
        <v>71</v>
      </c>
      <c r="B16" s="76" t="s">
        <v>72</v>
      </c>
      <c r="C16" s="122" t="s">
        <v>73</v>
      </c>
      <c r="D16" s="122">
        <v>38189.199999999997</v>
      </c>
      <c r="E16" s="122">
        <v>43513</v>
      </c>
      <c r="F16" s="122">
        <v>37433.300000000003</v>
      </c>
      <c r="G16" s="123"/>
      <c r="H16" s="35">
        <f>F16/E16</f>
        <v>0.86027853744857863</v>
      </c>
      <c r="I16" s="33">
        <f t="shared" si="1"/>
        <v>1</v>
      </c>
      <c r="J16" s="33"/>
    </row>
    <row r="17" spans="1:10" ht="51">
      <c r="A17" s="122">
        <v>2</v>
      </c>
      <c r="B17" s="76" t="s">
        <v>74</v>
      </c>
      <c r="C17" s="122" t="s">
        <v>70</v>
      </c>
      <c r="D17" s="122">
        <v>100</v>
      </c>
      <c r="E17" s="122">
        <v>100</v>
      </c>
      <c r="F17" s="122">
        <v>0</v>
      </c>
      <c r="G17" s="123"/>
      <c r="H17" s="35">
        <f t="shared" ref="H17:H50" si="2">F17/E17</f>
        <v>0</v>
      </c>
      <c r="I17" s="33">
        <f t="shared" si="1"/>
        <v>1</v>
      </c>
      <c r="J17" s="33"/>
    </row>
    <row r="18" spans="1:10" ht="38.25">
      <c r="A18" s="122">
        <v>3</v>
      </c>
      <c r="B18" s="76" t="s">
        <v>75</v>
      </c>
      <c r="C18" s="122" t="s">
        <v>70</v>
      </c>
      <c r="D18" s="122">
        <v>100</v>
      </c>
      <c r="E18" s="122">
        <v>100</v>
      </c>
      <c r="F18" s="122">
        <v>100</v>
      </c>
      <c r="G18" s="123"/>
      <c r="H18" s="35">
        <f t="shared" si="2"/>
        <v>1</v>
      </c>
      <c r="I18" s="33">
        <f t="shared" si="1"/>
        <v>1</v>
      </c>
      <c r="J18" s="33"/>
    </row>
    <row r="19" spans="1:10" ht="38.25">
      <c r="A19" s="122">
        <v>4</v>
      </c>
      <c r="B19" s="76" t="s">
        <v>76</v>
      </c>
      <c r="C19" s="122" t="s">
        <v>70</v>
      </c>
      <c r="D19" s="122">
        <v>70</v>
      </c>
      <c r="E19" s="122">
        <v>72</v>
      </c>
      <c r="F19" s="122">
        <v>70</v>
      </c>
      <c r="G19" s="123"/>
      <c r="H19" s="35">
        <f t="shared" si="2"/>
        <v>0.97222222222222221</v>
      </c>
      <c r="I19" s="33">
        <f t="shared" si="1"/>
        <v>1</v>
      </c>
      <c r="J19" s="33"/>
    </row>
    <row r="20" spans="1:10" ht="41.25" customHeight="1">
      <c r="A20" s="122">
        <v>5</v>
      </c>
      <c r="B20" s="75" t="s">
        <v>77</v>
      </c>
      <c r="C20" s="122" t="s">
        <v>70</v>
      </c>
      <c r="D20" s="122">
        <v>100</v>
      </c>
      <c r="E20" s="122">
        <v>100</v>
      </c>
      <c r="F20" s="122">
        <v>100</v>
      </c>
      <c r="G20" s="123"/>
      <c r="H20" s="35">
        <f t="shared" si="2"/>
        <v>1</v>
      </c>
      <c r="I20" s="33">
        <f t="shared" si="1"/>
        <v>1</v>
      </c>
      <c r="J20" s="33"/>
    </row>
    <row r="21" spans="1:10" ht="38.25">
      <c r="A21" s="122">
        <v>6</v>
      </c>
      <c r="B21" s="75" t="s">
        <v>78</v>
      </c>
      <c r="C21" s="122" t="s">
        <v>70</v>
      </c>
      <c r="D21" s="122">
        <v>79.099999999999994</v>
      </c>
      <c r="E21" s="122">
        <v>70</v>
      </c>
      <c r="F21" s="122">
        <v>79.099999999999994</v>
      </c>
      <c r="G21" s="123"/>
      <c r="H21" s="35">
        <f t="shared" si="2"/>
        <v>1.1299999999999999</v>
      </c>
      <c r="I21" s="33">
        <f t="shared" si="1"/>
        <v>1</v>
      </c>
      <c r="J21" s="33"/>
    </row>
    <row r="22" spans="1:10" ht="38.25">
      <c r="A22" s="122">
        <v>7</v>
      </c>
      <c r="B22" s="76" t="s">
        <v>79</v>
      </c>
      <c r="C22" s="122" t="s">
        <v>70</v>
      </c>
      <c r="D22" s="122">
        <v>100</v>
      </c>
      <c r="E22" s="122">
        <v>66</v>
      </c>
      <c r="F22" s="122">
        <v>100</v>
      </c>
      <c r="G22" s="123"/>
      <c r="H22" s="35">
        <f t="shared" si="2"/>
        <v>1.5151515151515151</v>
      </c>
      <c r="I22" s="33">
        <f t="shared" si="1"/>
        <v>1</v>
      </c>
      <c r="J22" s="33"/>
    </row>
    <row r="23" spans="1:10" ht="38.25">
      <c r="A23" s="122">
        <v>8</v>
      </c>
      <c r="B23" s="76" t="s">
        <v>80</v>
      </c>
      <c r="C23" s="122" t="s">
        <v>70</v>
      </c>
      <c r="D23" s="122">
        <v>97</v>
      </c>
      <c r="E23" s="122">
        <v>98</v>
      </c>
      <c r="F23" s="122">
        <v>97</v>
      </c>
      <c r="G23" s="123"/>
      <c r="H23" s="35">
        <f t="shared" si="2"/>
        <v>0.98979591836734693</v>
      </c>
      <c r="I23" s="33">
        <f t="shared" si="1"/>
        <v>1</v>
      </c>
      <c r="J23" s="33"/>
    </row>
    <row r="24" spans="1:10" ht="63.75">
      <c r="A24" s="122">
        <v>9</v>
      </c>
      <c r="B24" s="75" t="s">
        <v>81</v>
      </c>
      <c r="C24" s="122" t="s">
        <v>70</v>
      </c>
      <c r="D24" s="122">
        <v>97</v>
      </c>
      <c r="E24" s="122">
        <v>75</v>
      </c>
      <c r="F24" s="122">
        <v>97</v>
      </c>
      <c r="G24" s="123"/>
      <c r="H24" s="35">
        <f t="shared" si="2"/>
        <v>1.2933333333333332</v>
      </c>
      <c r="I24" s="33">
        <f t="shared" si="1"/>
        <v>1</v>
      </c>
      <c r="J24" s="33"/>
    </row>
    <row r="25" spans="1:10" ht="25.5">
      <c r="A25" s="122">
        <v>10</v>
      </c>
      <c r="B25" s="75" t="s">
        <v>82</v>
      </c>
      <c r="C25" s="122" t="s">
        <v>70</v>
      </c>
      <c r="D25" s="122">
        <v>70</v>
      </c>
      <c r="E25" s="122">
        <v>75</v>
      </c>
      <c r="F25" s="122">
        <v>72</v>
      </c>
      <c r="G25" s="123"/>
      <c r="H25" s="35">
        <f t="shared" si="2"/>
        <v>0.96</v>
      </c>
      <c r="I25" s="33">
        <f t="shared" si="1"/>
        <v>1</v>
      </c>
      <c r="J25" s="33"/>
    </row>
    <row r="26" spans="1:10" ht="38.25">
      <c r="A26" s="122">
        <v>11</v>
      </c>
      <c r="B26" s="76" t="s">
        <v>83</v>
      </c>
      <c r="C26" s="122" t="s">
        <v>70</v>
      </c>
      <c r="D26" s="122">
        <v>23.3</v>
      </c>
      <c r="E26" s="122">
        <v>29</v>
      </c>
      <c r="F26" s="122">
        <v>23.3</v>
      </c>
      <c r="G26" s="123"/>
      <c r="H26" s="35">
        <f t="shared" si="2"/>
        <v>0.80344827586206902</v>
      </c>
      <c r="I26" s="33">
        <f t="shared" si="1"/>
        <v>1</v>
      </c>
      <c r="J26" s="33"/>
    </row>
    <row r="27" spans="1:10" ht="51">
      <c r="A27" s="122">
        <v>12</v>
      </c>
      <c r="B27" s="72" t="s">
        <v>84</v>
      </c>
      <c r="C27" s="122" t="s">
        <v>70</v>
      </c>
      <c r="D27" s="122">
        <v>65</v>
      </c>
      <c r="E27" s="122">
        <v>66</v>
      </c>
      <c r="F27" s="122">
        <v>65</v>
      </c>
      <c r="G27" s="123"/>
      <c r="H27" s="35">
        <f t="shared" si="2"/>
        <v>0.98484848484848486</v>
      </c>
      <c r="I27" s="33">
        <f t="shared" si="1"/>
        <v>1</v>
      </c>
      <c r="J27" s="33"/>
    </row>
    <row r="28" spans="1:10" ht="38.25" customHeight="1">
      <c r="A28" s="122">
        <v>13</v>
      </c>
      <c r="B28" s="77" t="s">
        <v>85</v>
      </c>
      <c r="C28" s="122" t="s">
        <v>70</v>
      </c>
      <c r="D28" s="122">
        <v>100</v>
      </c>
      <c r="E28" s="122">
        <v>100</v>
      </c>
      <c r="F28" s="122">
        <v>100</v>
      </c>
      <c r="G28" s="123"/>
      <c r="H28" s="35">
        <f t="shared" si="2"/>
        <v>1</v>
      </c>
      <c r="I28" s="33">
        <f t="shared" si="1"/>
        <v>1</v>
      </c>
      <c r="J28" s="33"/>
    </row>
    <row r="29" spans="1:10">
      <c r="A29" s="122">
        <v>14</v>
      </c>
      <c r="B29" s="72" t="s">
        <v>86</v>
      </c>
      <c r="C29" s="122" t="s">
        <v>70</v>
      </c>
      <c r="D29" s="122">
        <v>100</v>
      </c>
      <c r="E29" s="122">
        <v>100</v>
      </c>
      <c r="F29" s="122">
        <v>0</v>
      </c>
      <c r="G29" s="123"/>
      <c r="H29" s="35">
        <f t="shared" si="2"/>
        <v>0</v>
      </c>
      <c r="I29" s="33">
        <f t="shared" si="1"/>
        <v>1</v>
      </c>
      <c r="J29" s="33"/>
    </row>
    <row r="30" spans="1:10" ht="38.25">
      <c r="A30" s="122">
        <v>15</v>
      </c>
      <c r="B30" s="76" t="s">
        <v>87</v>
      </c>
      <c r="C30" s="122" t="s">
        <v>70</v>
      </c>
      <c r="D30" s="122">
        <v>100</v>
      </c>
      <c r="E30" s="122">
        <v>100</v>
      </c>
      <c r="F30" s="122">
        <v>100</v>
      </c>
      <c r="G30" s="123"/>
      <c r="H30" s="35">
        <f t="shared" si="2"/>
        <v>1</v>
      </c>
      <c r="I30" s="33">
        <f t="shared" si="1"/>
        <v>1</v>
      </c>
      <c r="J30" s="33"/>
    </row>
    <row r="31" spans="1:10" ht="38.25">
      <c r="A31" s="122">
        <v>16</v>
      </c>
      <c r="B31" s="76" t="s">
        <v>88</v>
      </c>
      <c r="C31" s="122" t="s">
        <v>70</v>
      </c>
      <c r="D31" s="122">
        <v>1</v>
      </c>
      <c r="E31" s="122">
        <v>1</v>
      </c>
      <c r="F31" s="122">
        <v>1</v>
      </c>
      <c r="G31" s="123"/>
      <c r="H31" s="35">
        <f t="shared" si="2"/>
        <v>1</v>
      </c>
      <c r="I31" s="33">
        <f t="shared" si="1"/>
        <v>1</v>
      </c>
      <c r="J31" s="33"/>
    </row>
    <row r="32" spans="1:10" ht="25.5">
      <c r="A32" s="122">
        <v>17</v>
      </c>
      <c r="B32" s="76" t="s">
        <v>89</v>
      </c>
      <c r="C32" s="122" t="s">
        <v>70</v>
      </c>
      <c r="D32" s="122">
        <v>87</v>
      </c>
      <c r="E32" s="122">
        <v>82</v>
      </c>
      <c r="F32" s="122">
        <v>88</v>
      </c>
      <c r="G32" s="123"/>
      <c r="H32" s="35">
        <f t="shared" si="2"/>
        <v>1.0731707317073171</v>
      </c>
      <c r="I32" s="33">
        <f t="shared" si="1"/>
        <v>1</v>
      </c>
      <c r="J32" s="33"/>
    </row>
    <row r="33" spans="1:10" ht="38.25">
      <c r="A33" s="122">
        <v>18</v>
      </c>
      <c r="B33" s="76" t="s">
        <v>90</v>
      </c>
      <c r="C33" s="122" t="s">
        <v>70</v>
      </c>
      <c r="D33" s="122">
        <v>0</v>
      </c>
      <c r="E33" s="122">
        <v>0</v>
      </c>
      <c r="F33" s="122">
        <v>0</v>
      </c>
      <c r="G33" s="123"/>
      <c r="H33" s="35">
        <v>1</v>
      </c>
      <c r="I33" s="33">
        <f t="shared" si="1"/>
        <v>1</v>
      </c>
      <c r="J33" s="33"/>
    </row>
    <row r="34" spans="1:10" ht="29.25" customHeight="1">
      <c r="A34" s="183" t="s">
        <v>152</v>
      </c>
      <c r="B34" s="183"/>
      <c r="C34" s="183"/>
      <c r="D34" s="183"/>
      <c r="E34" s="183"/>
      <c r="F34" s="183"/>
      <c r="G34" s="183"/>
      <c r="H34" s="34"/>
      <c r="I34" s="33"/>
      <c r="J34" s="34"/>
    </row>
    <row r="35" spans="1:10" ht="38.25">
      <c r="A35" s="122">
        <v>1</v>
      </c>
      <c r="B35" s="93" t="s">
        <v>91</v>
      </c>
      <c r="C35" s="122" t="s">
        <v>70</v>
      </c>
      <c r="D35" s="122">
        <v>73</v>
      </c>
      <c r="E35" s="122">
        <v>74</v>
      </c>
      <c r="F35" s="122">
        <v>73</v>
      </c>
      <c r="G35" s="93"/>
      <c r="H35" s="35">
        <f t="shared" si="2"/>
        <v>0.98648648648648651</v>
      </c>
      <c r="I35" s="33">
        <f t="shared" si="1"/>
        <v>1</v>
      </c>
      <c r="J35" s="34"/>
    </row>
    <row r="36" spans="1:10" ht="38.25">
      <c r="A36" s="122">
        <v>2</v>
      </c>
      <c r="B36" s="93" t="s">
        <v>92</v>
      </c>
      <c r="C36" s="122" t="s">
        <v>70</v>
      </c>
      <c r="D36" s="122">
        <v>100</v>
      </c>
      <c r="E36" s="51">
        <v>100</v>
      </c>
      <c r="F36" s="122">
        <v>100</v>
      </c>
      <c r="G36" s="93"/>
      <c r="H36" s="35">
        <f t="shared" si="2"/>
        <v>1</v>
      </c>
      <c r="I36" s="33">
        <f t="shared" si="1"/>
        <v>1</v>
      </c>
      <c r="J36" s="34"/>
    </row>
    <row r="37" spans="1:10" ht="25.5">
      <c r="A37" s="122">
        <v>3</v>
      </c>
      <c r="B37" s="93" t="s">
        <v>93</v>
      </c>
      <c r="C37" s="122" t="s">
        <v>70</v>
      </c>
      <c r="D37" s="122">
        <v>52</v>
      </c>
      <c r="E37" s="122">
        <v>34</v>
      </c>
      <c r="F37" s="122">
        <v>52</v>
      </c>
      <c r="G37" s="93"/>
      <c r="H37" s="35">
        <f t="shared" si="2"/>
        <v>1.5294117647058822</v>
      </c>
      <c r="I37" s="33">
        <f t="shared" si="1"/>
        <v>1</v>
      </c>
      <c r="J37" s="34"/>
    </row>
    <row r="38" spans="1:10" ht="25.5">
      <c r="A38" s="122">
        <v>4</v>
      </c>
      <c r="B38" s="93" t="s">
        <v>94</v>
      </c>
      <c r="C38" s="122" t="s">
        <v>70</v>
      </c>
      <c r="D38" s="122">
        <v>49</v>
      </c>
      <c r="E38" s="122">
        <v>50</v>
      </c>
      <c r="F38" s="122">
        <v>49</v>
      </c>
      <c r="G38" s="93"/>
      <c r="H38" s="35">
        <f t="shared" si="2"/>
        <v>0.98</v>
      </c>
      <c r="I38" s="33">
        <f t="shared" si="1"/>
        <v>1</v>
      </c>
      <c r="J38" s="34"/>
    </row>
    <row r="39" spans="1:10" ht="25.5">
      <c r="A39" s="122">
        <v>5</v>
      </c>
      <c r="B39" s="93" t="s">
        <v>95</v>
      </c>
      <c r="C39" s="122" t="s">
        <v>70</v>
      </c>
      <c r="D39" s="122">
        <v>15</v>
      </c>
      <c r="E39" s="122">
        <v>12</v>
      </c>
      <c r="F39" s="122">
        <v>15</v>
      </c>
      <c r="G39" s="93"/>
      <c r="H39" s="35">
        <f t="shared" si="2"/>
        <v>1.25</v>
      </c>
      <c r="I39" s="33">
        <f t="shared" si="1"/>
        <v>1</v>
      </c>
      <c r="J39" s="34"/>
    </row>
    <row r="40" spans="1:10" ht="28.5" customHeight="1">
      <c r="A40" s="183" t="s">
        <v>153</v>
      </c>
      <c r="B40" s="183"/>
      <c r="C40" s="183"/>
      <c r="D40" s="183"/>
      <c r="E40" s="183"/>
      <c r="F40" s="183"/>
      <c r="G40" s="183"/>
      <c r="H40" s="35"/>
      <c r="I40" s="33"/>
      <c r="J40" s="34"/>
    </row>
    <row r="41" spans="1:10" ht="25.5">
      <c r="A41" s="122">
        <v>1</v>
      </c>
      <c r="B41" s="93" t="s">
        <v>96</v>
      </c>
      <c r="C41" s="122" t="s">
        <v>70</v>
      </c>
      <c r="D41" s="122">
        <v>88</v>
      </c>
      <c r="E41" s="122">
        <v>88</v>
      </c>
      <c r="F41" s="122">
        <v>0</v>
      </c>
      <c r="G41" s="93"/>
      <c r="H41" s="35">
        <f t="shared" si="2"/>
        <v>0</v>
      </c>
      <c r="I41" s="33">
        <f t="shared" si="1"/>
        <v>1</v>
      </c>
      <c r="J41" s="34"/>
    </row>
    <row r="42" spans="1:10" ht="51">
      <c r="A42" s="122">
        <v>2</v>
      </c>
      <c r="B42" s="93" t="s">
        <v>97</v>
      </c>
      <c r="C42" s="122" t="s">
        <v>70</v>
      </c>
      <c r="D42" s="122">
        <v>80</v>
      </c>
      <c r="E42" s="122">
        <v>81</v>
      </c>
      <c r="F42" s="122">
        <v>0</v>
      </c>
      <c r="G42" s="93"/>
      <c r="H42" s="35">
        <f t="shared" si="2"/>
        <v>0</v>
      </c>
      <c r="I42" s="33">
        <f t="shared" si="1"/>
        <v>1</v>
      </c>
      <c r="J42" s="34"/>
    </row>
    <row r="43" spans="1:10" ht="25.5">
      <c r="A43" s="122">
        <v>3</v>
      </c>
      <c r="B43" s="93" t="s">
        <v>98</v>
      </c>
      <c r="C43" s="122" t="s">
        <v>70</v>
      </c>
      <c r="D43" s="122">
        <v>36</v>
      </c>
      <c r="E43" s="122">
        <v>40</v>
      </c>
      <c r="F43" s="122">
        <v>0</v>
      </c>
      <c r="G43" s="93"/>
      <c r="H43" s="35">
        <f t="shared" si="2"/>
        <v>0</v>
      </c>
      <c r="I43" s="33">
        <f t="shared" si="1"/>
        <v>1</v>
      </c>
      <c r="J43" s="34"/>
    </row>
    <row r="44" spans="1:10" ht="38.25">
      <c r="A44" s="122">
        <v>4</v>
      </c>
      <c r="B44" s="93" t="s">
        <v>99</v>
      </c>
      <c r="C44" s="122" t="s">
        <v>70</v>
      </c>
      <c r="D44" s="122">
        <v>60</v>
      </c>
      <c r="E44" s="122">
        <v>54</v>
      </c>
      <c r="F44" s="122">
        <v>0</v>
      </c>
      <c r="G44" s="93"/>
      <c r="H44" s="35">
        <f t="shared" si="2"/>
        <v>0</v>
      </c>
      <c r="I44" s="33">
        <f t="shared" si="1"/>
        <v>1</v>
      </c>
      <c r="J44" s="34"/>
    </row>
    <row r="45" spans="1:10" ht="38.25">
      <c r="A45" s="122">
        <v>5</v>
      </c>
      <c r="B45" s="93" t="s">
        <v>100</v>
      </c>
      <c r="C45" s="122" t="s">
        <v>70</v>
      </c>
      <c r="D45" s="122">
        <v>52</v>
      </c>
      <c r="E45" s="122">
        <v>54</v>
      </c>
      <c r="F45" s="122">
        <v>0</v>
      </c>
      <c r="G45" s="93"/>
      <c r="H45" s="35">
        <f t="shared" si="2"/>
        <v>0</v>
      </c>
      <c r="I45" s="33">
        <f t="shared" si="1"/>
        <v>1</v>
      </c>
      <c r="J45" s="37"/>
    </row>
    <row r="46" spans="1:10">
      <c r="A46" s="183" t="s">
        <v>154</v>
      </c>
      <c r="B46" s="183"/>
      <c r="C46" s="183"/>
      <c r="D46" s="183"/>
      <c r="E46" s="183"/>
      <c r="F46" s="183"/>
      <c r="G46" s="183"/>
      <c r="H46" s="35"/>
      <c r="I46" s="33"/>
      <c r="J46" s="34"/>
    </row>
    <row r="47" spans="1:10" ht="25.5">
      <c r="A47" s="122">
        <v>1</v>
      </c>
      <c r="B47" s="93" t="s">
        <v>101</v>
      </c>
      <c r="C47" s="122" t="s">
        <v>102</v>
      </c>
      <c r="D47" s="122" t="s">
        <v>103</v>
      </c>
      <c r="E47" s="126" t="s">
        <v>103</v>
      </c>
      <c r="F47" s="126" t="s">
        <v>103</v>
      </c>
      <c r="G47" s="93"/>
      <c r="H47" s="35">
        <v>1</v>
      </c>
      <c r="I47" s="33">
        <f t="shared" si="1"/>
        <v>1</v>
      </c>
      <c r="J47" s="34"/>
    </row>
    <row r="48" spans="1:10" ht="51">
      <c r="A48" s="122">
        <v>2</v>
      </c>
      <c r="B48" s="93" t="s">
        <v>104</v>
      </c>
      <c r="C48" s="122" t="s">
        <v>70</v>
      </c>
      <c r="D48" s="122">
        <v>100</v>
      </c>
      <c r="E48" s="122">
        <v>100</v>
      </c>
      <c r="F48" s="122">
        <v>0</v>
      </c>
      <c r="G48" s="93"/>
      <c r="H48" s="35">
        <f t="shared" si="2"/>
        <v>0</v>
      </c>
      <c r="I48" s="33">
        <f t="shared" si="1"/>
        <v>1</v>
      </c>
      <c r="J48" s="34"/>
    </row>
    <row r="49" spans="1:12" ht="38.25">
      <c r="A49" s="122">
        <v>3</v>
      </c>
      <c r="B49" s="93" t="s">
        <v>75</v>
      </c>
      <c r="C49" s="122" t="s">
        <v>70</v>
      </c>
      <c r="D49" s="122">
        <v>100</v>
      </c>
      <c r="E49" s="122">
        <v>94</v>
      </c>
      <c r="F49" s="122">
        <v>100</v>
      </c>
      <c r="G49" s="93"/>
      <c r="H49" s="35">
        <f t="shared" si="2"/>
        <v>1.0638297872340425</v>
      </c>
      <c r="I49" s="33">
        <f t="shared" si="1"/>
        <v>1</v>
      </c>
      <c r="J49" s="34"/>
    </row>
    <row r="50" spans="1:12" ht="38.25">
      <c r="A50" s="122">
        <v>4</v>
      </c>
      <c r="B50" s="93" t="s">
        <v>78</v>
      </c>
      <c r="C50" s="122" t="s">
        <v>70</v>
      </c>
      <c r="D50" s="122">
        <v>79.099999999999994</v>
      </c>
      <c r="E50" s="122">
        <v>70</v>
      </c>
      <c r="F50" s="122">
        <v>79.2</v>
      </c>
      <c r="G50" s="93"/>
      <c r="H50" s="35">
        <f t="shared" si="2"/>
        <v>1.1314285714285715</v>
      </c>
      <c r="I50" s="33">
        <f t="shared" si="1"/>
        <v>1</v>
      </c>
      <c r="J50" s="34"/>
    </row>
    <row r="51" spans="1:12">
      <c r="A51" s="183" t="s">
        <v>155</v>
      </c>
      <c r="B51" s="183"/>
      <c r="C51" s="183"/>
      <c r="D51" s="183"/>
      <c r="E51" s="183"/>
      <c r="F51" s="183"/>
      <c r="G51" s="183"/>
      <c r="H51" s="34"/>
      <c r="I51" s="33"/>
      <c r="J51" s="34"/>
    </row>
    <row r="52" spans="1:12">
      <c r="A52" s="122">
        <v>1</v>
      </c>
      <c r="B52" s="77" t="s">
        <v>105</v>
      </c>
      <c r="C52" s="122" t="s">
        <v>70</v>
      </c>
      <c r="D52" s="122">
        <v>37</v>
      </c>
      <c r="E52" s="122">
        <v>37</v>
      </c>
      <c r="F52" s="122">
        <v>37</v>
      </c>
      <c r="G52" s="77"/>
      <c r="H52" s="38">
        <f>F52/E52</f>
        <v>1</v>
      </c>
      <c r="I52" s="33">
        <f t="shared" si="1"/>
        <v>1</v>
      </c>
      <c r="J52" s="34"/>
    </row>
    <row r="53" spans="1:12">
      <c r="A53" s="179">
        <v>2</v>
      </c>
      <c r="B53" s="93" t="s">
        <v>106</v>
      </c>
      <c r="C53" s="179" t="s">
        <v>70</v>
      </c>
      <c r="D53" s="122">
        <v>3</v>
      </c>
      <c r="E53" s="122">
        <v>2.9</v>
      </c>
      <c r="F53" s="122">
        <v>2.9</v>
      </c>
      <c r="G53" s="93"/>
      <c r="H53" s="38">
        <f t="shared" ref="H53:H55" si="3">F53/E53</f>
        <v>1</v>
      </c>
      <c r="I53" s="33">
        <f t="shared" si="1"/>
        <v>1</v>
      </c>
      <c r="J53" s="34"/>
    </row>
    <row r="54" spans="1:12">
      <c r="A54" s="179"/>
      <c r="B54" s="93" t="s">
        <v>107</v>
      </c>
      <c r="C54" s="179"/>
      <c r="D54" s="122"/>
      <c r="E54" s="122"/>
      <c r="F54" s="122"/>
      <c r="G54" s="93"/>
      <c r="H54" s="38"/>
      <c r="I54" s="33"/>
      <c r="J54" s="39"/>
    </row>
    <row r="55" spans="1:12">
      <c r="A55" s="179"/>
      <c r="B55" s="93" t="s">
        <v>108</v>
      </c>
      <c r="C55" s="179"/>
      <c r="D55" s="122">
        <v>65.3</v>
      </c>
      <c r="E55" s="122">
        <v>65.5</v>
      </c>
      <c r="F55" s="122">
        <v>65.3</v>
      </c>
      <c r="G55" s="93"/>
      <c r="H55" s="38">
        <f t="shared" si="3"/>
        <v>0.99694656488549616</v>
      </c>
      <c r="I55" s="33">
        <f t="shared" si="1"/>
        <v>1</v>
      </c>
      <c r="J55" s="34"/>
    </row>
    <row r="56" spans="1:12" ht="33.75" customHeight="1">
      <c r="A56" s="184" t="s">
        <v>119</v>
      </c>
      <c r="B56" s="184"/>
      <c r="C56" s="184"/>
      <c r="D56" s="184"/>
      <c r="E56" s="184"/>
      <c r="F56" s="184"/>
      <c r="G56" s="184"/>
      <c r="H56" s="141">
        <f>(H58+H60+H61+H63+H65+H67+H68+H69+H71+H72+H74+H75+H76+H77+H78+H80+H81+H83+H84+H85)/SUM(I58:I85)</f>
        <v>0.7913958333333333</v>
      </c>
      <c r="I56" s="33"/>
      <c r="J56" s="40"/>
      <c r="K56" s="40"/>
    </row>
    <row r="57" spans="1:12" ht="30" customHeight="1">
      <c r="A57" s="181" t="s">
        <v>156</v>
      </c>
      <c r="B57" s="181"/>
      <c r="C57" s="181"/>
      <c r="D57" s="181"/>
      <c r="E57" s="181"/>
      <c r="F57" s="181"/>
      <c r="G57" s="181"/>
      <c r="H57" s="41"/>
      <c r="I57" s="33"/>
      <c r="J57" s="41"/>
      <c r="K57" s="41"/>
    </row>
    <row r="58" spans="1:12" ht="38.25">
      <c r="A58" s="78">
        <v>1</v>
      </c>
      <c r="B58" s="106" t="s">
        <v>120</v>
      </c>
      <c r="C58" s="78" t="s">
        <v>70</v>
      </c>
      <c r="D58" s="107">
        <v>75</v>
      </c>
      <c r="E58" s="107">
        <v>77</v>
      </c>
      <c r="F58" s="107">
        <v>77</v>
      </c>
      <c r="G58" s="107"/>
      <c r="H58" s="38">
        <f t="shared" ref="H58:H85" si="4">F58/E58</f>
        <v>1</v>
      </c>
      <c r="I58" s="33">
        <f t="shared" si="1"/>
        <v>1</v>
      </c>
      <c r="J58" s="42"/>
      <c r="K58" s="42"/>
      <c r="L58" s="43"/>
    </row>
    <row r="59" spans="1:12" ht="24" customHeight="1">
      <c r="A59" s="181" t="s">
        <v>157</v>
      </c>
      <c r="B59" s="181"/>
      <c r="C59" s="181"/>
      <c r="D59" s="181"/>
      <c r="E59" s="181"/>
      <c r="F59" s="181"/>
      <c r="G59" s="181"/>
      <c r="H59" s="38"/>
      <c r="I59" s="33"/>
      <c r="J59" s="45"/>
      <c r="K59" s="45"/>
    </row>
    <row r="60" spans="1:12" ht="38.25">
      <c r="A60" s="78">
        <v>2</v>
      </c>
      <c r="B60" s="106" t="s">
        <v>121</v>
      </c>
      <c r="C60" s="78" t="s">
        <v>70</v>
      </c>
      <c r="D60" s="78">
        <v>98.7</v>
      </c>
      <c r="E60" s="78">
        <v>100</v>
      </c>
      <c r="F60" s="78">
        <v>100</v>
      </c>
      <c r="G60" s="89"/>
      <c r="H60" s="38">
        <f t="shared" si="4"/>
        <v>1</v>
      </c>
      <c r="I60" s="33">
        <f t="shared" si="1"/>
        <v>1</v>
      </c>
      <c r="J60" s="46"/>
      <c r="K60" s="46"/>
    </row>
    <row r="61" spans="1:12" ht="38.25">
      <c r="A61" s="78">
        <v>3</v>
      </c>
      <c r="B61" s="106" t="s">
        <v>122</v>
      </c>
      <c r="C61" s="78" t="s">
        <v>70</v>
      </c>
      <c r="D61" s="108">
        <v>79.2</v>
      </c>
      <c r="E61" s="108">
        <v>80</v>
      </c>
      <c r="F61" s="108">
        <v>56.9</v>
      </c>
      <c r="G61" s="127" t="s">
        <v>434</v>
      </c>
      <c r="H61" s="38">
        <f t="shared" si="4"/>
        <v>0.71124999999999994</v>
      </c>
      <c r="I61" s="33">
        <f t="shared" si="1"/>
        <v>1</v>
      </c>
      <c r="J61" s="44"/>
      <c r="K61" s="44"/>
    </row>
    <row r="62" spans="1:12" ht="30" customHeight="1">
      <c r="A62" s="181" t="s">
        <v>158</v>
      </c>
      <c r="B62" s="181"/>
      <c r="C62" s="181"/>
      <c r="D62" s="181"/>
      <c r="E62" s="181"/>
      <c r="F62" s="181"/>
      <c r="G62" s="181"/>
      <c r="H62" s="38"/>
      <c r="I62" s="33"/>
      <c r="J62" s="41"/>
      <c r="K62" s="41"/>
    </row>
    <row r="63" spans="1:12">
      <c r="A63" s="78">
        <v>4</v>
      </c>
      <c r="B63" s="106" t="s">
        <v>123</v>
      </c>
      <c r="C63" s="78" t="s">
        <v>70</v>
      </c>
      <c r="D63" s="107">
        <v>1.1000000000000001</v>
      </c>
      <c r="E63" s="107">
        <v>1.5</v>
      </c>
      <c r="F63" s="107">
        <v>1.5</v>
      </c>
      <c r="G63" s="89"/>
      <c r="H63" s="38">
        <f t="shared" si="4"/>
        <v>1</v>
      </c>
      <c r="I63" s="33">
        <f t="shared" si="1"/>
        <v>1</v>
      </c>
      <c r="J63" s="42"/>
      <c r="K63" s="42"/>
    </row>
    <row r="64" spans="1:12" ht="29.25" customHeight="1">
      <c r="A64" s="181" t="s">
        <v>159</v>
      </c>
      <c r="B64" s="181"/>
      <c r="C64" s="181"/>
      <c r="D64" s="181"/>
      <c r="E64" s="181"/>
      <c r="F64" s="181"/>
      <c r="G64" s="181"/>
      <c r="H64" s="38"/>
      <c r="I64" s="33"/>
      <c r="J64" s="41"/>
      <c r="K64" s="41"/>
    </row>
    <row r="65" spans="1:11" ht="25.5">
      <c r="A65" s="78">
        <v>5</v>
      </c>
      <c r="B65" s="106" t="s">
        <v>395</v>
      </c>
      <c r="C65" s="78" t="s">
        <v>70</v>
      </c>
      <c r="D65" s="107">
        <v>0</v>
      </c>
      <c r="E65" s="107">
        <v>0</v>
      </c>
      <c r="F65" s="107">
        <v>0</v>
      </c>
      <c r="G65" s="107"/>
      <c r="H65" s="38">
        <v>1</v>
      </c>
      <c r="I65" s="33">
        <f t="shared" si="1"/>
        <v>1</v>
      </c>
      <c r="J65" s="42"/>
      <c r="K65" s="42"/>
    </row>
    <row r="66" spans="1:11" ht="27" customHeight="1">
      <c r="A66" s="181" t="s">
        <v>160</v>
      </c>
      <c r="B66" s="181"/>
      <c r="C66" s="181"/>
      <c r="D66" s="181"/>
      <c r="E66" s="181"/>
      <c r="F66" s="181"/>
      <c r="G66" s="181"/>
      <c r="H66" s="38"/>
      <c r="I66" s="33"/>
      <c r="J66" s="41"/>
      <c r="K66" s="41"/>
    </row>
    <row r="67" spans="1:11" ht="51">
      <c r="A67" s="78">
        <v>6</v>
      </c>
      <c r="B67" s="106" t="s">
        <v>240</v>
      </c>
      <c r="C67" s="125" t="s">
        <v>124</v>
      </c>
      <c r="D67" s="133" t="s">
        <v>431</v>
      </c>
      <c r="E67" s="133" t="s">
        <v>396</v>
      </c>
      <c r="F67" s="133" t="s">
        <v>396</v>
      </c>
      <c r="G67" s="89"/>
      <c r="H67" s="38">
        <v>1</v>
      </c>
      <c r="I67" s="33">
        <f t="shared" si="1"/>
        <v>1</v>
      </c>
      <c r="J67" s="47"/>
      <c r="K67" s="47"/>
    </row>
    <row r="68" spans="1:11" ht="51">
      <c r="A68" s="78">
        <v>7</v>
      </c>
      <c r="B68" s="109" t="s">
        <v>125</v>
      </c>
      <c r="C68" s="125" t="s">
        <v>126</v>
      </c>
      <c r="D68" s="125">
        <v>1</v>
      </c>
      <c r="E68" s="133">
        <v>1</v>
      </c>
      <c r="F68" s="133">
        <v>1</v>
      </c>
      <c r="G68" s="125"/>
      <c r="H68" s="38">
        <f t="shared" si="4"/>
        <v>1</v>
      </c>
      <c r="I68" s="33">
        <f t="shared" si="1"/>
        <v>1</v>
      </c>
      <c r="J68" s="47"/>
      <c r="K68" s="47"/>
    </row>
    <row r="69" spans="1:11" ht="51">
      <c r="A69" s="78">
        <v>8</v>
      </c>
      <c r="B69" s="109" t="s">
        <v>127</v>
      </c>
      <c r="C69" s="125" t="s">
        <v>128</v>
      </c>
      <c r="D69" s="125">
        <v>1</v>
      </c>
      <c r="E69" s="133">
        <v>1</v>
      </c>
      <c r="F69" s="133">
        <v>1</v>
      </c>
      <c r="G69" s="125"/>
      <c r="H69" s="38">
        <f t="shared" si="4"/>
        <v>1</v>
      </c>
      <c r="I69" s="33">
        <f t="shared" si="1"/>
        <v>1</v>
      </c>
      <c r="J69" s="47"/>
      <c r="K69" s="47"/>
    </row>
    <row r="70" spans="1:11" ht="29.25" customHeight="1">
      <c r="A70" s="181" t="s">
        <v>161</v>
      </c>
      <c r="B70" s="181"/>
      <c r="C70" s="181"/>
      <c r="D70" s="181"/>
      <c r="E70" s="181"/>
      <c r="F70" s="181"/>
      <c r="G70" s="181"/>
      <c r="H70" s="38"/>
      <c r="I70" s="33"/>
      <c r="J70" s="48"/>
      <c r="K70" s="48"/>
    </row>
    <row r="71" spans="1:11" ht="38.25">
      <c r="A71" s="78">
        <v>9</v>
      </c>
      <c r="B71" s="106" t="s">
        <v>130</v>
      </c>
      <c r="C71" s="78" t="s">
        <v>70</v>
      </c>
      <c r="D71" s="108">
        <v>65</v>
      </c>
      <c r="E71" s="108">
        <v>70</v>
      </c>
      <c r="F71" s="108">
        <v>70</v>
      </c>
      <c r="G71" s="108"/>
      <c r="H71" s="38">
        <f t="shared" si="4"/>
        <v>1</v>
      </c>
      <c r="I71" s="33">
        <f t="shared" si="1"/>
        <v>1</v>
      </c>
      <c r="J71" s="44"/>
      <c r="K71" s="44"/>
    </row>
    <row r="72" spans="1:11" ht="51">
      <c r="A72" s="78">
        <v>10</v>
      </c>
      <c r="B72" s="106" t="s">
        <v>131</v>
      </c>
      <c r="C72" s="78" t="s">
        <v>70</v>
      </c>
      <c r="D72" s="108">
        <v>55</v>
      </c>
      <c r="E72" s="108">
        <v>60</v>
      </c>
      <c r="F72" s="108">
        <v>55</v>
      </c>
      <c r="G72" s="127" t="s">
        <v>434</v>
      </c>
      <c r="H72" s="38">
        <f t="shared" si="4"/>
        <v>0.91666666666666663</v>
      </c>
      <c r="I72" s="33">
        <f t="shared" si="1"/>
        <v>1</v>
      </c>
      <c r="J72" s="44"/>
      <c r="K72" s="44"/>
    </row>
    <row r="73" spans="1:11" ht="27" customHeight="1">
      <c r="A73" s="181" t="s">
        <v>162</v>
      </c>
      <c r="B73" s="181"/>
      <c r="C73" s="181"/>
      <c r="D73" s="181"/>
      <c r="E73" s="181"/>
      <c r="F73" s="181"/>
      <c r="G73" s="181"/>
      <c r="H73" s="38"/>
      <c r="I73" s="33"/>
      <c r="J73" s="41"/>
      <c r="K73" s="41"/>
    </row>
    <row r="74" spans="1:11" ht="25.5">
      <c r="A74" s="78">
        <v>11</v>
      </c>
      <c r="B74" s="106" t="s">
        <v>132</v>
      </c>
      <c r="C74" s="78" t="s">
        <v>70</v>
      </c>
      <c r="D74" s="108">
        <v>18.5</v>
      </c>
      <c r="E74" s="108">
        <v>17.5</v>
      </c>
      <c r="F74" s="108">
        <v>17.5</v>
      </c>
      <c r="G74" s="130"/>
      <c r="H74" s="38">
        <f t="shared" si="4"/>
        <v>1</v>
      </c>
      <c r="I74" s="33">
        <f t="shared" ref="I74:I138" si="5">IF(H74=0,1,1)</f>
        <v>1</v>
      </c>
      <c r="J74" s="47"/>
      <c r="K74" s="47"/>
    </row>
    <row r="75" spans="1:11" ht="25.5">
      <c r="A75" s="78">
        <v>12</v>
      </c>
      <c r="B75" s="106" t="s">
        <v>133</v>
      </c>
      <c r="C75" s="78" t="s">
        <v>134</v>
      </c>
      <c r="D75" s="125">
        <v>105</v>
      </c>
      <c r="E75" s="133">
        <v>25</v>
      </c>
      <c r="F75" s="133">
        <v>25</v>
      </c>
      <c r="G75" s="130"/>
      <c r="H75" s="38">
        <f t="shared" si="4"/>
        <v>1</v>
      </c>
      <c r="I75" s="33">
        <f t="shared" si="5"/>
        <v>1</v>
      </c>
      <c r="J75" s="47"/>
      <c r="K75" s="47"/>
    </row>
    <row r="76" spans="1:11" ht="35.25" customHeight="1">
      <c r="A76" s="78">
        <v>13</v>
      </c>
      <c r="B76" s="106" t="s">
        <v>135</v>
      </c>
      <c r="C76" s="78" t="s">
        <v>134</v>
      </c>
      <c r="D76" s="125">
        <v>3680</v>
      </c>
      <c r="E76" s="133">
        <v>3650</v>
      </c>
      <c r="F76" s="133">
        <v>3650</v>
      </c>
      <c r="G76" s="130"/>
      <c r="H76" s="38">
        <f t="shared" si="4"/>
        <v>1</v>
      </c>
      <c r="I76" s="33">
        <f t="shared" si="5"/>
        <v>1</v>
      </c>
      <c r="J76" s="47"/>
      <c r="K76" s="47"/>
    </row>
    <row r="77" spans="1:11" ht="25.5">
      <c r="A77" s="78">
        <v>14</v>
      </c>
      <c r="B77" s="106" t="s">
        <v>136</v>
      </c>
      <c r="C77" s="78" t="s">
        <v>134</v>
      </c>
      <c r="D77" s="125">
        <v>300</v>
      </c>
      <c r="E77" s="133">
        <v>300</v>
      </c>
      <c r="F77" s="133">
        <v>300</v>
      </c>
      <c r="G77" s="128"/>
      <c r="H77" s="38">
        <f t="shared" si="4"/>
        <v>1</v>
      </c>
      <c r="I77" s="33">
        <f t="shared" si="5"/>
        <v>1</v>
      </c>
      <c r="J77" s="47"/>
      <c r="K77" s="47"/>
    </row>
    <row r="78" spans="1:11" ht="38.25">
      <c r="A78" s="78">
        <v>15</v>
      </c>
      <c r="B78" s="106" t="s">
        <v>137</v>
      </c>
      <c r="C78" s="125" t="s">
        <v>138</v>
      </c>
      <c r="D78" s="125">
        <v>1</v>
      </c>
      <c r="E78" s="133">
        <v>1</v>
      </c>
      <c r="F78" s="133">
        <v>0</v>
      </c>
      <c r="G78" s="127" t="s">
        <v>432</v>
      </c>
      <c r="H78" s="38">
        <f t="shared" si="4"/>
        <v>0</v>
      </c>
      <c r="I78" s="33">
        <f t="shared" si="5"/>
        <v>1</v>
      </c>
      <c r="J78" s="47"/>
      <c r="K78" s="47"/>
    </row>
    <row r="79" spans="1:11" ht="38.25" customHeight="1">
      <c r="A79" s="186" t="s">
        <v>163</v>
      </c>
      <c r="B79" s="186"/>
      <c r="C79" s="186"/>
      <c r="D79" s="186"/>
      <c r="E79" s="186"/>
      <c r="F79" s="186"/>
      <c r="G79" s="186"/>
      <c r="H79" s="38"/>
      <c r="I79" s="33"/>
      <c r="J79" s="45"/>
      <c r="K79" s="45"/>
    </row>
    <row r="80" spans="1:11" ht="36">
      <c r="A80" s="78">
        <v>16</v>
      </c>
      <c r="B80" s="106" t="s">
        <v>139</v>
      </c>
      <c r="C80" s="125" t="s">
        <v>140</v>
      </c>
      <c r="D80" s="125">
        <v>19</v>
      </c>
      <c r="E80" s="133">
        <v>15</v>
      </c>
      <c r="F80" s="133">
        <v>0</v>
      </c>
      <c r="G80" s="127" t="s">
        <v>433</v>
      </c>
      <c r="H80" s="38">
        <f t="shared" si="4"/>
        <v>0</v>
      </c>
      <c r="I80" s="33">
        <f t="shared" si="5"/>
        <v>1</v>
      </c>
      <c r="J80" s="47"/>
      <c r="K80" s="47"/>
    </row>
    <row r="81" spans="1:11" ht="25.5">
      <c r="A81" s="78">
        <v>17</v>
      </c>
      <c r="B81" s="106" t="s">
        <v>141</v>
      </c>
      <c r="C81" s="125" t="s">
        <v>142</v>
      </c>
      <c r="D81" s="125">
        <v>5</v>
      </c>
      <c r="E81" s="133">
        <v>5</v>
      </c>
      <c r="F81" s="133">
        <v>1</v>
      </c>
      <c r="G81" s="127" t="s">
        <v>434</v>
      </c>
      <c r="H81" s="38">
        <f t="shared" si="4"/>
        <v>0.2</v>
      </c>
      <c r="I81" s="33">
        <f t="shared" si="5"/>
        <v>1</v>
      </c>
      <c r="J81" s="47"/>
      <c r="K81" s="47"/>
    </row>
    <row r="82" spans="1:11" ht="24.75" customHeight="1">
      <c r="A82" s="181" t="s">
        <v>164</v>
      </c>
      <c r="B82" s="181"/>
      <c r="C82" s="181"/>
      <c r="D82" s="181"/>
      <c r="E82" s="181"/>
      <c r="F82" s="181"/>
      <c r="G82" s="181"/>
      <c r="H82" s="38"/>
      <c r="I82" s="33"/>
      <c r="J82" s="45"/>
      <c r="K82" s="45"/>
    </row>
    <row r="83" spans="1:11" ht="25.5">
      <c r="A83" s="78">
        <v>18</v>
      </c>
      <c r="B83" s="106" t="s">
        <v>143</v>
      </c>
      <c r="C83" s="125" t="s">
        <v>70</v>
      </c>
      <c r="D83" s="125">
        <v>15</v>
      </c>
      <c r="E83" s="133">
        <v>15.5</v>
      </c>
      <c r="F83" s="133">
        <v>15.5</v>
      </c>
      <c r="G83" s="125"/>
      <c r="H83" s="38">
        <f t="shared" si="4"/>
        <v>1</v>
      </c>
      <c r="I83" s="33">
        <f t="shared" si="5"/>
        <v>1</v>
      </c>
      <c r="J83" s="47"/>
      <c r="K83" s="47"/>
    </row>
    <row r="84" spans="1:11" ht="25.5">
      <c r="A84" s="78">
        <v>19</v>
      </c>
      <c r="B84" s="106" t="s">
        <v>144</v>
      </c>
      <c r="C84" s="125" t="s">
        <v>70</v>
      </c>
      <c r="D84" s="125">
        <v>48</v>
      </c>
      <c r="E84" s="133">
        <v>49</v>
      </c>
      <c r="F84" s="133">
        <v>49</v>
      </c>
      <c r="G84" s="125"/>
      <c r="H84" s="38">
        <f t="shared" si="4"/>
        <v>1</v>
      </c>
      <c r="I84" s="33">
        <f t="shared" si="5"/>
        <v>1</v>
      </c>
      <c r="J84" s="47"/>
      <c r="K84" s="47"/>
    </row>
    <row r="85" spans="1:11" ht="25.5">
      <c r="A85" s="78">
        <v>20</v>
      </c>
      <c r="B85" s="106" t="s">
        <v>145</v>
      </c>
      <c r="C85" s="125" t="s">
        <v>129</v>
      </c>
      <c r="D85" s="125">
        <v>3</v>
      </c>
      <c r="E85" s="133">
        <v>3</v>
      </c>
      <c r="F85" s="133">
        <v>0</v>
      </c>
      <c r="G85" s="127" t="s">
        <v>434</v>
      </c>
      <c r="H85" s="38">
        <f t="shared" si="4"/>
        <v>0</v>
      </c>
      <c r="I85" s="33">
        <f t="shared" si="5"/>
        <v>1</v>
      </c>
      <c r="J85" s="47"/>
      <c r="K85" s="47"/>
    </row>
    <row r="86" spans="1:11" ht="25.5" customHeight="1">
      <c r="A86" s="182" t="s">
        <v>146</v>
      </c>
      <c r="B86" s="182"/>
      <c r="C86" s="182"/>
      <c r="D86" s="182"/>
      <c r="E86" s="182"/>
      <c r="F86" s="182"/>
      <c r="G86" s="182"/>
      <c r="H86" s="142">
        <f>(H88+H89+H90+H91+H92+H93+H95+H96+H97+H98+H99+H100+H101+H102+H103+H104+H105+H106+H108+H109+H110+H111+H112+H113+H114+H115+H117+H118+H119)/SUM(I88:I119)</f>
        <v>1.1494478636083727</v>
      </c>
      <c r="I86" s="33"/>
      <c r="J86" s="47"/>
      <c r="K86" s="47"/>
    </row>
    <row r="87" spans="1:11" ht="27" customHeight="1">
      <c r="A87" s="183" t="s">
        <v>189</v>
      </c>
      <c r="B87" s="183"/>
      <c r="C87" s="183"/>
      <c r="D87" s="183"/>
      <c r="E87" s="183"/>
      <c r="F87" s="183"/>
      <c r="G87" s="183"/>
      <c r="I87" s="33"/>
    </row>
    <row r="88" spans="1:11">
      <c r="A88" s="122">
        <v>1</v>
      </c>
      <c r="B88" s="77" t="s">
        <v>165</v>
      </c>
      <c r="C88" s="122" t="s">
        <v>70</v>
      </c>
      <c r="D88" s="126" t="s">
        <v>406</v>
      </c>
      <c r="E88" s="122">
        <v>92</v>
      </c>
      <c r="F88" s="122">
        <v>29.2</v>
      </c>
      <c r="G88" s="77"/>
      <c r="H88" s="38">
        <f>E88/F88</f>
        <v>3.1506849315068495</v>
      </c>
      <c r="I88" s="33">
        <f t="shared" si="5"/>
        <v>1</v>
      </c>
    </row>
    <row r="89" spans="1:11" ht="25.5">
      <c r="A89" s="122">
        <v>2</v>
      </c>
      <c r="B89" s="77" t="s">
        <v>166</v>
      </c>
      <c r="C89" s="122" t="s">
        <v>70</v>
      </c>
      <c r="D89" s="122" t="s">
        <v>293</v>
      </c>
      <c r="E89" s="122">
        <v>92</v>
      </c>
      <c r="F89" s="122">
        <v>21.2</v>
      </c>
      <c r="G89" s="77"/>
      <c r="H89" s="38">
        <f t="shared" ref="H89" si="6">E89/F89</f>
        <v>4.3396226415094343</v>
      </c>
      <c r="I89" s="33">
        <f t="shared" si="5"/>
        <v>1</v>
      </c>
    </row>
    <row r="90" spans="1:11" ht="25.5">
      <c r="A90" s="122">
        <v>3</v>
      </c>
      <c r="B90" s="77" t="s">
        <v>167</v>
      </c>
      <c r="C90" s="122" t="s">
        <v>70</v>
      </c>
      <c r="D90" s="122">
        <v>0</v>
      </c>
      <c r="E90" s="122">
        <v>5.5</v>
      </c>
      <c r="F90" s="122">
        <v>0</v>
      </c>
      <c r="G90" s="77"/>
      <c r="H90" s="38">
        <f>F90/E90</f>
        <v>0</v>
      </c>
      <c r="I90" s="33">
        <f t="shared" si="5"/>
        <v>1</v>
      </c>
    </row>
    <row r="91" spans="1:11" ht="25.5">
      <c r="A91" s="122">
        <v>4</v>
      </c>
      <c r="B91" s="77" t="s">
        <v>168</v>
      </c>
      <c r="C91" s="122" t="s">
        <v>70</v>
      </c>
      <c r="D91" s="122" t="s">
        <v>294</v>
      </c>
      <c r="E91" s="122">
        <v>92</v>
      </c>
      <c r="F91" s="122">
        <v>94</v>
      </c>
      <c r="G91" s="77"/>
      <c r="H91" s="38">
        <f>E91/F91</f>
        <v>0.97872340425531912</v>
      </c>
      <c r="I91" s="33">
        <f t="shared" si="5"/>
        <v>1</v>
      </c>
    </row>
    <row r="92" spans="1:11">
      <c r="A92" s="122">
        <v>5</v>
      </c>
      <c r="B92" s="77" t="s">
        <v>169</v>
      </c>
      <c r="C92" s="122" t="s">
        <v>70</v>
      </c>
      <c r="D92" s="122">
        <v>74</v>
      </c>
      <c r="E92" s="122">
        <v>75.7</v>
      </c>
      <c r="F92" s="122">
        <v>77.400000000000006</v>
      </c>
      <c r="G92" s="77"/>
      <c r="H92" s="38">
        <f t="shared" ref="H92:H119" si="7">F92/E92</f>
        <v>1.0224570673712021</v>
      </c>
      <c r="I92" s="33">
        <f t="shared" si="5"/>
        <v>1</v>
      </c>
    </row>
    <row r="93" spans="1:11" ht="14.25" customHeight="1">
      <c r="A93" s="122">
        <v>6</v>
      </c>
      <c r="B93" s="77" t="s">
        <v>170</v>
      </c>
      <c r="C93" s="122" t="s">
        <v>171</v>
      </c>
      <c r="D93" s="123">
        <v>1</v>
      </c>
      <c r="E93" s="123">
        <v>1</v>
      </c>
      <c r="F93" s="123">
        <v>1</v>
      </c>
      <c r="G93" s="77"/>
      <c r="H93" s="38">
        <f t="shared" si="7"/>
        <v>1</v>
      </c>
      <c r="I93" s="33">
        <f t="shared" si="5"/>
        <v>1</v>
      </c>
    </row>
    <row r="94" spans="1:11">
      <c r="A94" s="183" t="s">
        <v>196</v>
      </c>
      <c r="B94" s="183"/>
      <c r="C94" s="183"/>
      <c r="D94" s="183"/>
      <c r="E94" s="183"/>
      <c r="F94" s="183"/>
      <c r="G94" s="183"/>
      <c r="H94" s="38"/>
      <c r="I94" s="33"/>
    </row>
    <row r="95" spans="1:11" ht="25.5">
      <c r="A95" s="122">
        <v>7</v>
      </c>
      <c r="B95" s="77" t="s">
        <v>172</v>
      </c>
      <c r="C95" s="122" t="s">
        <v>70</v>
      </c>
      <c r="D95" s="122">
        <v>100</v>
      </c>
      <c r="E95" s="122">
        <v>100</v>
      </c>
      <c r="F95" s="122">
        <v>100</v>
      </c>
      <c r="G95" s="75"/>
      <c r="H95" s="38">
        <f t="shared" si="7"/>
        <v>1</v>
      </c>
      <c r="I95" s="33">
        <f t="shared" si="5"/>
        <v>1</v>
      </c>
    </row>
    <row r="96" spans="1:11" ht="38.25">
      <c r="A96" s="122">
        <v>8</v>
      </c>
      <c r="B96" s="77" t="s">
        <v>173</v>
      </c>
      <c r="C96" s="122" t="s">
        <v>70</v>
      </c>
      <c r="D96" s="122">
        <v>100</v>
      </c>
      <c r="E96" s="122">
        <v>100</v>
      </c>
      <c r="F96" s="122">
        <v>100</v>
      </c>
      <c r="G96" s="75"/>
      <c r="H96" s="38">
        <f t="shared" si="7"/>
        <v>1</v>
      </c>
      <c r="I96" s="33">
        <f t="shared" si="5"/>
        <v>1</v>
      </c>
    </row>
    <row r="97" spans="1:9" ht="51">
      <c r="A97" s="122">
        <v>9</v>
      </c>
      <c r="B97" s="77" t="s">
        <v>174</v>
      </c>
      <c r="C97" s="122" t="s">
        <v>70</v>
      </c>
      <c r="D97" s="122">
        <v>98</v>
      </c>
      <c r="E97" s="122">
        <v>100</v>
      </c>
      <c r="F97" s="122">
        <v>98</v>
      </c>
      <c r="G97" s="93" t="s">
        <v>407</v>
      </c>
      <c r="H97" s="38">
        <f t="shared" si="7"/>
        <v>0.98</v>
      </c>
      <c r="I97" s="33">
        <f t="shared" si="5"/>
        <v>1</v>
      </c>
    </row>
    <row r="98" spans="1:9" ht="25.5">
      <c r="A98" s="122">
        <v>10</v>
      </c>
      <c r="B98" s="77" t="s">
        <v>175</v>
      </c>
      <c r="C98" s="122" t="s">
        <v>70</v>
      </c>
      <c r="D98" s="122">
        <v>100</v>
      </c>
      <c r="E98" s="122">
        <v>100</v>
      </c>
      <c r="F98" s="122">
        <v>100</v>
      </c>
      <c r="G98" s="75"/>
      <c r="H98" s="38">
        <f t="shared" si="7"/>
        <v>1</v>
      </c>
      <c r="I98" s="33">
        <f t="shared" si="5"/>
        <v>1</v>
      </c>
    </row>
    <row r="99" spans="1:9" ht="25.5">
      <c r="A99" s="122">
        <v>11</v>
      </c>
      <c r="B99" s="77" t="s">
        <v>176</v>
      </c>
      <c r="C99" s="122" t="s">
        <v>70</v>
      </c>
      <c r="D99" s="122">
        <v>100</v>
      </c>
      <c r="E99" s="122">
        <v>100</v>
      </c>
      <c r="F99" s="122">
        <v>100</v>
      </c>
      <c r="G99" s="75"/>
      <c r="H99" s="38">
        <f t="shared" si="7"/>
        <v>1</v>
      </c>
      <c r="I99" s="33">
        <f t="shared" si="5"/>
        <v>1</v>
      </c>
    </row>
    <row r="100" spans="1:9" ht="38.25">
      <c r="A100" s="122">
        <v>12</v>
      </c>
      <c r="B100" s="77" t="s">
        <v>177</v>
      </c>
      <c r="C100" s="122" t="s">
        <v>70</v>
      </c>
      <c r="D100" s="122">
        <v>100</v>
      </c>
      <c r="E100" s="122">
        <v>100</v>
      </c>
      <c r="F100" s="122">
        <v>100</v>
      </c>
      <c r="G100" s="75"/>
      <c r="H100" s="38">
        <f t="shared" si="7"/>
        <v>1</v>
      </c>
      <c r="I100" s="33">
        <f t="shared" si="5"/>
        <v>1</v>
      </c>
    </row>
    <row r="101" spans="1:9" ht="64.5" customHeight="1">
      <c r="A101" s="122">
        <v>13</v>
      </c>
      <c r="B101" s="77" t="s">
        <v>178</v>
      </c>
      <c r="C101" s="122" t="s">
        <v>70</v>
      </c>
      <c r="D101" s="122">
        <v>100</v>
      </c>
      <c r="E101" s="122">
        <v>100</v>
      </c>
      <c r="F101" s="122">
        <v>99.5</v>
      </c>
      <c r="G101" s="75" t="s">
        <v>408</v>
      </c>
      <c r="H101" s="38">
        <f t="shared" si="7"/>
        <v>0.995</v>
      </c>
      <c r="I101" s="33">
        <f t="shared" si="5"/>
        <v>1</v>
      </c>
    </row>
    <row r="102" spans="1:9" ht="51">
      <c r="A102" s="122">
        <v>14</v>
      </c>
      <c r="B102" s="77" t="s">
        <v>179</v>
      </c>
      <c r="C102" s="122" t="s">
        <v>70</v>
      </c>
      <c r="D102" s="122">
        <v>85</v>
      </c>
      <c r="E102" s="122">
        <v>100</v>
      </c>
      <c r="F102" s="122">
        <v>99.7</v>
      </c>
      <c r="G102" s="75" t="s">
        <v>409</v>
      </c>
      <c r="H102" s="38">
        <f t="shared" si="7"/>
        <v>0.997</v>
      </c>
      <c r="I102" s="33">
        <f t="shared" si="5"/>
        <v>1</v>
      </c>
    </row>
    <row r="103" spans="1:9" ht="66" customHeight="1">
      <c r="A103" s="122">
        <v>15</v>
      </c>
      <c r="B103" s="77" t="s">
        <v>180</v>
      </c>
      <c r="C103" s="122" t="s">
        <v>70</v>
      </c>
      <c r="D103" s="122">
        <v>100</v>
      </c>
      <c r="E103" s="122">
        <v>100</v>
      </c>
      <c r="F103" s="122">
        <v>99.8</v>
      </c>
      <c r="G103" s="75" t="s">
        <v>410</v>
      </c>
      <c r="H103" s="38">
        <f t="shared" si="7"/>
        <v>0.998</v>
      </c>
      <c r="I103" s="33">
        <f t="shared" si="5"/>
        <v>1</v>
      </c>
    </row>
    <row r="104" spans="1:9" ht="25.5">
      <c r="A104" s="122">
        <v>16</v>
      </c>
      <c r="B104" s="77" t="s">
        <v>181</v>
      </c>
      <c r="C104" s="122" t="s">
        <v>70</v>
      </c>
      <c r="D104" s="122">
        <v>100</v>
      </c>
      <c r="E104" s="122">
        <v>100</v>
      </c>
      <c r="F104" s="122">
        <v>100</v>
      </c>
      <c r="G104" s="75"/>
      <c r="H104" s="38">
        <f t="shared" si="7"/>
        <v>1</v>
      </c>
      <c r="I104" s="33">
        <f t="shared" si="5"/>
        <v>1</v>
      </c>
    </row>
    <row r="105" spans="1:9" ht="38.25">
      <c r="A105" s="122">
        <v>17</v>
      </c>
      <c r="B105" s="77" t="s">
        <v>182</v>
      </c>
      <c r="C105" s="122" t="s">
        <v>70</v>
      </c>
      <c r="D105" s="122">
        <v>100</v>
      </c>
      <c r="E105" s="122">
        <v>100</v>
      </c>
      <c r="F105" s="122">
        <v>100</v>
      </c>
      <c r="G105" s="75"/>
      <c r="H105" s="38">
        <f t="shared" si="7"/>
        <v>1</v>
      </c>
      <c r="I105" s="33">
        <f t="shared" si="5"/>
        <v>1</v>
      </c>
    </row>
    <row r="106" spans="1:9" ht="38.25">
      <c r="A106" s="122">
        <v>18</v>
      </c>
      <c r="B106" s="77" t="s">
        <v>183</v>
      </c>
      <c r="C106" s="122" t="s">
        <v>70</v>
      </c>
      <c r="D106" s="122">
        <v>5</v>
      </c>
      <c r="E106" s="122">
        <v>7.3</v>
      </c>
      <c r="F106" s="122">
        <v>0</v>
      </c>
      <c r="G106" s="75" t="s">
        <v>411</v>
      </c>
      <c r="H106" s="38">
        <f t="shared" si="7"/>
        <v>0</v>
      </c>
      <c r="I106" s="33">
        <f t="shared" si="5"/>
        <v>1</v>
      </c>
    </row>
    <row r="107" spans="1:9" ht="29.25" customHeight="1">
      <c r="A107" s="183" t="s">
        <v>197</v>
      </c>
      <c r="B107" s="183"/>
      <c r="C107" s="183"/>
      <c r="D107" s="183"/>
      <c r="E107" s="183"/>
      <c r="F107" s="183"/>
      <c r="G107" s="183"/>
      <c r="H107" s="38"/>
      <c r="I107" s="33"/>
    </row>
    <row r="108" spans="1:9">
      <c r="A108" s="122">
        <v>19</v>
      </c>
      <c r="B108" s="93" t="s">
        <v>241</v>
      </c>
      <c r="C108" s="123" t="s">
        <v>134</v>
      </c>
      <c r="D108" s="122">
        <v>121</v>
      </c>
      <c r="E108" s="122">
        <v>106</v>
      </c>
      <c r="F108" s="122">
        <v>32</v>
      </c>
      <c r="G108" s="75"/>
      <c r="H108" s="38">
        <f>E108/F108</f>
        <v>3.3125</v>
      </c>
      <c r="I108" s="33">
        <f t="shared" si="5"/>
        <v>1</v>
      </c>
    </row>
    <row r="109" spans="1:9">
      <c r="A109" s="122">
        <v>20</v>
      </c>
      <c r="B109" s="93" t="s">
        <v>242</v>
      </c>
      <c r="C109" s="123" t="s">
        <v>134</v>
      </c>
      <c r="D109" s="122">
        <v>34</v>
      </c>
      <c r="E109" s="122">
        <v>29</v>
      </c>
      <c r="F109" s="122">
        <v>10</v>
      </c>
      <c r="G109" s="75"/>
      <c r="H109" s="38">
        <f>E109/F109</f>
        <v>2.9</v>
      </c>
      <c r="I109" s="33">
        <f t="shared" si="5"/>
        <v>1</v>
      </c>
    </row>
    <row r="110" spans="1:9" ht="25.5">
      <c r="A110" s="122">
        <v>21</v>
      </c>
      <c r="B110" s="93" t="s">
        <v>298</v>
      </c>
      <c r="C110" s="123" t="s">
        <v>171</v>
      </c>
      <c r="D110" s="122">
        <v>0</v>
      </c>
      <c r="E110" s="122">
        <v>0</v>
      </c>
      <c r="F110" s="122">
        <v>0</v>
      </c>
      <c r="G110" s="75"/>
      <c r="H110" s="38">
        <v>1</v>
      </c>
      <c r="I110" s="33">
        <f t="shared" si="5"/>
        <v>1</v>
      </c>
    </row>
    <row r="111" spans="1:9" ht="38.25">
      <c r="A111" s="122">
        <v>22</v>
      </c>
      <c r="B111" s="77" t="s">
        <v>184</v>
      </c>
      <c r="C111" s="122" t="s">
        <v>185</v>
      </c>
      <c r="D111" s="122">
        <v>0</v>
      </c>
      <c r="E111" s="122">
        <v>1000</v>
      </c>
      <c r="F111" s="122">
        <v>0</v>
      </c>
      <c r="G111" s="75"/>
      <c r="H111" s="38">
        <f t="shared" si="7"/>
        <v>0</v>
      </c>
      <c r="I111" s="33">
        <f t="shared" si="5"/>
        <v>1</v>
      </c>
    </row>
    <row r="112" spans="1:9" ht="38.25">
      <c r="A112" s="122">
        <v>23</v>
      </c>
      <c r="B112" s="75" t="s">
        <v>243</v>
      </c>
      <c r="C112" s="122" t="s">
        <v>185</v>
      </c>
      <c r="D112" s="122">
        <v>0</v>
      </c>
      <c r="E112" s="122">
        <v>15</v>
      </c>
      <c r="F112" s="122">
        <v>15</v>
      </c>
      <c r="G112" s="75"/>
      <c r="H112" s="38">
        <f t="shared" si="7"/>
        <v>1</v>
      </c>
      <c r="I112" s="33">
        <f t="shared" si="5"/>
        <v>1</v>
      </c>
    </row>
    <row r="113" spans="1:9" ht="25.5">
      <c r="A113" s="122">
        <v>24</v>
      </c>
      <c r="B113" s="75" t="s">
        <v>397</v>
      </c>
      <c r="C113" s="122" t="s">
        <v>186</v>
      </c>
      <c r="D113" s="122">
        <v>25</v>
      </c>
      <c r="E113" s="122">
        <v>75</v>
      </c>
      <c r="F113" s="122">
        <v>75</v>
      </c>
      <c r="G113" s="111"/>
      <c r="H113" s="38">
        <f t="shared" si="7"/>
        <v>1</v>
      </c>
      <c r="I113" s="33">
        <f t="shared" si="5"/>
        <v>1</v>
      </c>
    </row>
    <row r="114" spans="1:9" ht="38.25">
      <c r="A114" s="122">
        <v>25</v>
      </c>
      <c r="B114" s="75" t="s">
        <v>398</v>
      </c>
      <c r="C114" s="122" t="s">
        <v>399</v>
      </c>
      <c r="D114" s="122">
        <v>0</v>
      </c>
      <c r="E114" s="122">
        <v>300</v>
      </c>
      <c r="F114" s="122">
        <v>300</v>
      </c>
      <c r="G114" s="111"/>
      <c r="H114" s="38">
        <f t="shared" si="7"/>
        <v>1</v>
      </c>
      <c r="I114" s="33">
        <f t="shared" si="5"/>
        <v>1</v>
      </c>
    </row>
    <row r="115" spans="1:9" ht="25.5">
      <c r="A115" s="122">
        <v>26</v>
      </c>
      <c r="B115" s="75" t="s">
        <v>187</v>
      </c>
      <c r="C115" s="122" t="s">
        <v>70</v>
      </c>
      <c r="D115" s="126" t="s">
        <v>412</v>
      </c>
      <c r="E115" s="122">
        <v>50</v>
      </c>
      <c r="F115" s="122">
        <v>60</v>
      </c>
      <c r="G115" s="111"/>
      <c r="H115" s="38">
        <f t="shared" si="7"/>
        <v>1.2</v>
      </c>
      <c r="I115" s="33">
        <f t="shared" si="5"/>
        <v>1</v>
      </c>
    </row>
    <row r="116" spans="1:9">
      <c r="A116" s="192" t="s">
        <v>400</v>
      </c>
      <c r="B116" s="193"/>
      <c r="C116" s="193"/>
      <c r="D116" s="193"/>
      <c r="E116" s="193"/>
      <c r="F116" s="193"/>
      <c r="G116" s="194"/>
      <c r="H116" s="38"/>
      <c r="I116" s="33"/>
    </row>
    <row r="117" spans="1:9" ht="45.75" customHeight="1">
      <c r="A117" s="122">
        <v>27</v>
      </c>
      <c r="B117" s="75" t="s">
        <v>401</v>
      </c>
      <c r="C117" s="113" t="s">
        <v>402</v>
      </c>
      <c r="D117" s="122">
        <v>60</v>
      </c>
      <c r="E117" s="122">
        <v>100</v>
      </c>
      <c r="F117" s="122">
        <v>46</v>
      </c>
      <c r="G117" s="111"/>
      <c r="H117" s="38">
        <f t="shared" si="7"/>
        <v>0.46</v>
      </c>
      <c r="I117" s="33">
        <f t="shared" si="5"/>
        <v>1</v>
      </c>
    </row>
    <row r="118" spans="1:9">
      <c r="A118" s="122">
        <v>28</v>
      </c>
      <c r="B118" s="75" t="s">
        <v>403</v>
      </c>
      <c r="C118" s="122" t="s">
        <v>70</v>
      </c>
      <c r="D118" s="122">
        <v>20</v>
      </c>
      <c r="E118" s="122">
        <v>40</v>
      </c>
      <c r="F118" s="122">
        <v>0</v>
      </c>
      <c r="G118" s="111"/>
      <c r="H118" s="38">
        <f t="shared" si="7"/>
        <v>0</v>
      </c>
      <c r="I118" s="33">
        <f t="shared" si="5"/>
        <v>1</v>
      </c>
    </row>
    <row r="119" spans="1:9">
      <c r="A119" s="122">
        <v>29</v>
      </c>
      <c r="B119" s="75" t="s">
        <v>404</v>
      </c>
      <c r="C119" s="122" t="s">
        <v>70</v>
      </c>
      <c r="D119" s="122">
        <v>65</v>
      </c>
      <c r="E119" s="122">
        <v>75</v>
      </c>
      <c r="F119" s="122">
        <v>0</v>
      </c>
      <c r="G119" s="111"/>
      <c r="H119" s="38">
        <f t="shared" si="7"/>
        <v>0</v>
      </c>
      <c r="I119" s="33">
        <f t="shared" si="5"/>
        <v>1</v>
      </c>
    </row>
    <row r="120" spans="1:9" ht="36" customHeight="1">
      <c r="A120" s="189" t="s">
        <v>30</v>
      </c>
      <c r="B120" s="190"/>
      <c r="C120" s="190"/>
      <c r="D120" s="190"/>
      <c r="E120" s="190"/>
      <c r="F120" s="190"/>
      <c r="G120" s="191"/>
      <c r="H120" s="143">
        <f>(H122+H123+H124+H126+H127+H128+H129+H130+H131+H132+H133+H134+H137+H138+H139+H140+H141+H142+H143+H144+H145+H146+H147+H149+H150+H151+H152+H153+H154+H156+H157+H158+H159+H160+H161+H163+H164+H165+H166+H167+H168+H169+H170+H171+H172+H173)/SUM(I122:I173)</f>
        <v>0.58049149727825533</v>
      </c>
      <c r="I120" s="33"/>
    </row>
    <row r="121" spans="1:9" ht="31.5" customHeight="1">
      <c r="A121" s="179" t="s">
        <v>237</v>
      </c>
      <c r="B121" s="179"/>
      <c r="C121" s="179"/>
      <c r="D121" s="179"/>
      <c r="E121" s="179"/>
      <c r="F121" s="179"/>
      <c r="G121" s="179"/>
      <c r="I121" s="33"/>
    </row>
    <row r="122" spans="1:9" ht="25.5">
      <c r="A122" s="51">
        <v>1</v>
      </c>
      <c r="B122" s="95" t="s">
        <v>414</v>
      </c>
      <c r="C122" s="25" t="s">
        <v>203</v>
      </c>
      <c r="D122" s="25">
        <v>2</v>
      </c>
      <c r="E122" s="25">
        <v>0</v>
      </c>
      <c r="F122" s="25">
        <v>0</v>
      </c>
      <c r="G122" s="96"/>
      <c r="H122" s="38">
        <v>1</v>
      </c>
      <c r="I122" s="33">
        <f t="shared" si="5"/>
        <v>1</v>
      </c>
    </row>
    <row r="123" spans="1:9" ht="25.5">
      <c r="A123" s="51">
        <v>2</v>
      </c>
      <c r="B123" s="134" t="s">
        <v>301</v>
      </c>
      <c r="C123" s="25" t="s">
        <v>203</v>
      </c>
      <c r="D123" s="51">
        <v>10</v>
      </c>
      <c r="E123" s="25">
        <v>8</v>
      </c>
      <c r="F123" s="153">
        <v>8</v>
      </c>
      <c r="G123" s="96"/>
      <c r="H123" s="38">
        <f t="shared" ref="H123:H160" si="8">F123/E123</f>
        <v>1</v>
      </c>
      <c r="I123" s="33">
        <f t="shared" si="5"/>
        <v>1</v>
      </c>
    </row>
    <row r="124" spans="1:9" ht="51">
      <c r="A124" s="51">
        <v>3</v>
      </c>
      <c r="B124" s="94" t="s">
        <v>415</v>
      </c>
      <c r="C124" s="51" t="s">
        <v>416</v>
      </c>
      <c r="D124" s="51">
        <v>0</v>
      </c>
      <c r="E124" s="25">
        <v>3832</v>
      </c>
      <c r="F124" s="51">
        <v>3987.8</v>
      </c>
      <c r="G124" s="96"/>
      <c r="H124" s="38">
        <f t="shared" si="8"/>
        <v>1.0406576200417537</v>
      </c>
      <c r="I124" s="33">
        <f t="shared" si="5"/>
        <v>1</v>
      </c>
    </row>
    <row r="125" spans="1:9" ht="26.25" customHeight="1">
      <c r="A125" s="179" t="s">
        <v>239</v>
      </c>
      <c r="B125" s="179"/>
      <c r="C125" s="179"/>
      <c r="D125" s="179"/>
      <c r="E125" s="179"/>
      <c r="F125" s="179"/>
      <c r="G125" s="179"/>
      <c r="H125" s="38"/>
      <c r="I125" s="33"/>
    </row>
    <row r="126" spans="1:9">
      <c r="A126" s="51">
        <v>4</v>
      </c>
      <c r="B126" s="93" t="s">
        <v>204</v>
      </c>
      <c r="C126" s="123" t="s">
        <v>205</v>
      </c>
      <c r="D126" s="122">
        <v>15579</v>
      </c>
      <c r="E126" s="126">
        <v>13200</v>
      </c>
      <c r="F126" s="152">
        <v>0</v>
      </c>
      <c r="G126" s="110"/>
      <c r="H126" s="38">
        <f t="shared" si="8"/>
        <v>0</v>
      </c>
      <c r="I126" s="33">
        <f t="shared" si="5"/>
        <v>1</v>
      </c>
    </row>
    <row r="127" spans="1:9">
      <c r="A127" s="51">
        <v>5</v>
      </c>
      <c r="B127" s="26" t="s">
        <v>206</v>
      </c>
      <c r="C127" s="122" t="s">
        <v>205</v>
      </c>
      <c r="D127" s="122">
        <v>4890</v>
      </c>
      <c r="E127" s="126">
        <v>4600</v>
      </c>
      <c r="F127" s="152">
        <v>0</v>
      </c>
      <c r="G127" s="110"/>
      <c r="H127" s="38">
        <f t="shared" si="8"/>
        <v>0</v>
      </c>
      <c r="I127" s="33">
        <f t="shared" si="5"/>
        <v>1</v>
      </c>
    </row>
    <row r="128" spans="1:9">
      <c r="A128" s="51">
        <v>6</v>
      </c>
      <c r="B128" s="93" t="s">
        <v>207</v>
      </c>
      <c r="C128" s="123" t="s">
        <v>208</v>
      </c>
      <c r="D128" s="122">
        <v>38633</v>
      </c>
      <c r="E128" s="126">
        <v>36675</v>
      </c>
      <c r="F128" s="152">
        <v>0</v>
      </c>
      <c r="G128" s="110"/>
      <c r="H128" s="38">
        <f t="shared" si="8"/>
        <v>0</v>
      </c>
      <c r="I128" s="33">
        <f t="shared" si="5"/>
        <v>1</v>
      </c>
    </row>
    <row r="129" spans="1:9">
      <c r="A129" s="51">
        <v>7</v>
      </c>
      <c r="B129" s="93" t="s">
        <v>209</v>
      </c>
      <c r="C129" s="123" t="s">
        <v>205</v>
      </c>
      <c r="D129" s="122">
        <v>34.5</v>
      </c>
      <c r="E129" s="126">
        <v>27</v>
      </c>
      <c r="F129" s="152">
        <v>8.5</v>
      </c>
      <c r="G129" s="110"/>
      <c r="H129" s="38">
        <f t="shared" si="8"/>
        <v>0.31481481481481483</v>
      </c>
      <c r="I129" s="33">
        <f t="shared" si="5"/>
        <v>1</v>
      </c>
    </row>
    <row r="130" spans="1:9">
      <c r="A130" s="51">
        <v>8</v>
      </c>
      <c r="B130" s="93" t="s">
        <v>210</v>
      </c>
      <c r="C130" s="123" t="s">
        <v>171</v>
      </c>
      <c r="D130" s="122">
        <v>2</v>
      </c>
      <c r="E130" s="126">
        <v>1</v>
      </c>
      <c r="F130" s="152">
        <v>0</v>
      </c>
      <c r="G130" s="110"/>
      <c r="H130" s="38">
        <f t="shared" si="8"/>
        <v>0</v>
      </c>
      <c r="I130" s="33">
        <f t="shared" si="5"/>
        <v>1</v>
      </c>
    </row>
    <row r="131" spans="1:9">
      <c r="A131" s="51">
        <v>9</v>
      </c>
      <c r="B131" s="93" t="s">
        <v>211</v>
      </c>
      <c r="C131" s="123" t="s">
        <v>70</v>
      </c>
      <c r="D131" s="122">
        <v>89</v>
      </c>
      <c r="E131" s="126">
        <v>100</v>
      </c>
      <c r="F131" s="152">
        <v>88</v>
      </c>
      <c r="G131" s="110"/>
      <c r="H131" s="38">
        <f t="shared" si="8"/>
        <v>0.88</v>
      </c>
      <c r="I131" s="33">
        <f t="shared" si="5"/>
        <v>1</v>
      </c>
    </row>
    <row r="132" spans="1:9" ht="38.25">
      <c r="A132" s="51">
        <v>10</v>
      </c>
      <c r="B132" s="93" t="s">
        <v>212</v>
      </c>
      <c r="C132" s="123" t="s">
        <v>213</v>
      </c>
      <c r="D132" s="122">
        <v>29</v>
      </c>
      <c r="E132" s="126">
        <v>31.7</v>
      </c>
      <c r="F132" s="152">
        <v>29</v>
      </c>
      <c r="G132" s="110"/>
      <c r="H132" s="38">
        <f t="shared" si="8"/>
        <v>0.91482649842271291</v>
      </c>
      <c r="I132" s="33">
        <f t="shared" si="5"/>
        <v>1</v>
      </c>
    </row>
    <row r="133" spans="1:9">
      <c r="A133" s="51">
        <v>11</v>
      </c>
      <c r="B133" s="93" t="s">
        <v>214</v>
      </c>
      <c r="C133" s="123" t="s">
        <v>205</v>
      </c>
      <c r="D133" s="122">
        <v>71</v>
      </c>
      <c r="E133" s="135">
        <v>32</v>
      </c>
      <c r="F133" s="152">
        <v>53.2</v>
      </c>
      <c r="G133" s="110"/>
      <c r="H133" s="38">
        <f t="shared" si="8"/>
        <v>1.6625000000000001</v>
      </c>
      <c r="I133" s="33">
        <f t="shared" si="5"/>
        <v>1</v>
      </c>
    </row>
    <row r="134" spans="1:9" ht="38.25">
      <c r="A134" s="51">
        <v>12</v>
      </c>
      <c r="B134" s="93" t="s">
        <v>215</v>
      </c>
      <c r="C134" s="123" t="s">
        <v>205</v>
      </c>
      <c r="D134" s="122">
        <v>1016</v>
      </c>
      <c r="E134" s="126">
        <v>0</v>
      </c>
      <c r="F134" s="152">
        <v>239</v>
      </c>
      <c r="G134" s="110"/>
      <c r="H134" s="38">
        <v>0</v>
      </c>
      <c r="I134" s="33">
        <f t="shared" si="5"/>
        <v>1</v>
      </c>
    </row>
    <row r="135" spans="1:9" ht="30.75" customHeight="1">
      <c r="A135" s="179" t="s">
        <v>238</v>
      </c>
      <c r="B135" s="179"/>
      <c r="C135" s="179"/>
      <c r="D135" s="179"/>
      <c r="E135" s="179"/>
      <c r="F135" s="179"/>
      <c r="G135" s="179"/>
      <c r="H135" s="38"/>
      <c r="I135" s="33"/>
    </row>
    <row r="136" spans="1:9" ht="25.5">
      <c r="A136" s="27">
        <v>13</v>
      </c>
      <c r="B136" s="28" t="s">
        <v>216</v>
      </c>
      <c r="C136" s="97" t="s">
        <v>203</v>
      </c>
      <c r="D136" s="27">
        <v>389.4</v>
      </c>
      <c r="E136" s="73">
        <v>327</v>
      </c>
      <c r="F136" s="27" t="s">
        <v>418</v>
      </c>
      <c r="G136" s="75" t="s">
        <v>417</v>
      </c>
      <c r="H136" s="38"/>
      <c r="I136" s="33"/>
    </row>
    <row r="137" spans="1:9" ht="38.25">
      <c r="A137" s="29">
        <v>14</v>
      </c>
      <c r="B137" s="28" t="s">
        <v>217</v>
      </c>
      <c r="C137" s="27" t="s">
        <v>218</v>
      </c>
      <c r="D137" s="27">
        <v>44.3</v>
      </c>
      <c r="E137" s="27">
        <v>45</v>
      </c>
      <c r="F137" s="27">
        <v>37.299999999999997</v>
      </c>
      <c r="G137" s="75"/>
      <c r="H137" s="38">
        <f t="shared" si="8"/>
        <v>0.82888888888888879</v>
      </c>
      <c r="I137" s="33">
        <f t="shared" si="5"/>
        <v>1</v>
      </c>
    </row>
    <row r="138" spans="1:9" ht="51">
      <c r="A138" s="27">
        <v>15</v>
      </c>
      <c r="B138" s="26" t="s">
        <v>219</v>
      </c>
      <c r="C138" s="126" t="s">
        <v>203</v>
      </c>
      <c r="D138" s="27">
        <v>15</v>
      </c>
      <c r="E138" s="73">
        <v>16</v>
      </c>
      <c r="F138" s="27">
        <v>7</v>
      </c>
      <c r="G138" s="74"/>
      <c r="H138" s="38">
        <f t="shared" si="8"/>
        <v>0.4375</v>
      </c>
      <c r="I138" s="33">
        <f t="shared" si="5"/>
        <v>1</v>
      </c>
    </row>
    <row r="139" spans="1:9" ht="38.25">
      <c r="A139" s="29">
        <v>16</v>
      </c>
      <c r="B139" s="26" t="s">
        <v>220</v>
      </c>
      <c r="C139" s="126" t="s">
        <v>203</v>
      </c>
      <c r="D139" s="122">
        <v>300</v>
      </c>
      <c r="E139" s="126">
        <v>300</v>
      </c>
      <c r="F139" s="122">
        <v>0</v>
      </c>
      <c r="G139" s="74"/>
      <c r="H139" s="38">
        <f t="shared" si="8"/>
        <v>0</v>
      </c>
      <c r="I139" s="33">
        <f t="shared" ref="I139:I202" si="9">IF(H139=0,1,1)</f>
        <v>1</v>
      </c>
    </row>
    <row r="140" spans="1:9" ht="38.25">
      <c r="A140" s="27">
        <v>17</v>
      </c>
      <c r="B140" s="26" t="s">
        <v>221</v>
      </c>
      <c r="C140" s="126" t="s">
        <v>203</v>
      </c>
      <c r="D140" s="122">
        <v>12</v>
      </c>
      <c r="E140" s="126">
        <v>9</v>
      </c>
      <c r="F140" s="122">
        <v>3</v>
      </c>
      <c r="G140" s="74"/>
      <c r="H140" s="38">
        <f t="shared" si="8"/>
        <v>0.33333333333333331</v>
      </c>
      <c r="I140" s="33">
        <f t="shared" si="9"/>
        <v>1</v>
      </c>
    </row>
    <row r="141" spans="1:9" ht="38.25">
      <c r="A141" s="29">
        <v>18</v>
      </c>
      <c r="B141" s="26" t="s">
        <v>222</v>
      </c>
      <c r="C141" s="126" t="s">
        <v>203</v>
      </c>
      <c r="D141" s="122">
        <v>0</v>
      </c>
      <c r="E141" s="126">
        <v>8</v>
      </c>
      <c r="F141" s="122">
        <v>0</v>
      </c>
      <c r="G141" s="74"/>
      <c r="H141" s="38">
        <f t="shared" si="8"/>
        <v>0</v>
      </c>
      <c r="I141" s="33">
        <f t="shared" si="9"/>
        <v>1</v>
      </c>
    </row>
    <row r="142" spans="1:9" ht="38.25">
      <c r="A142" s="27">
        <v>19</v>
      </c>
      <c r="B142" s="26" t="s">
        <v>223</v>
      </c>
      <c r="C142" s="126" t="s">
        <v>203</v>
      </c>
      <c r="D142" s="122">
        <v>0</v>
      </c>
      <c r="E142" s="126">
        <v>14</v>
      </c>
      <c r="F142" s="122">
        <v>0</v>
      </c>
      <c r="G142" s="74"/>
      <c r="H142" s="38">
        <f t="shared" si="8"/>
        <v>0</v>
      </c>
      <c r="I142" s="33">
        <f t="shared" si="9"/>
        <v>1</v>
      </c>
    </row>
    <row r="143" spans="1:9" ht="38.25">
      <c r="A143" s="29">
        <v>20</v>
      </c>
      <c r="B143" s="26" t="s">
        <v>224</v>
      </c>
      <c r="C143" s="126" t="s">
        <v>225</v>
      </c>
      <c r="D143" s="122">
        <v>16</v>
      </c>
      <c r="E143" s="126">
        <v>10</v>
      </c>
      <c r="F143" s="122">
        <v>0</v>
      </c>
      <c r="G143" s="74"/>
      <c r="H143" s="38">
        <f t="shared" si="8"/>
        <v>0</v>
      </c>
      <c r="I143" s="33">
        <f t="shared" si="9"/>
        <v>1</v>
      </c>
    </row>
    <row r="144" spans="1:9" ht="38.25">
      <c r="A144" s="27">
        <v>21</v>
      </c>
      <c r="B144" s="26" t="s">
        <v>302</v>
      </c>
      <c r="C144" s="126" t="s">
        <v>203</v>
      </c>
      <c r="D144" s="122">
        <v>26</v>
      </c>
      <c r="E144" s="126">
        <v>0</v>
      </c>
      <c r="F144" s="122">
        <v>0</v>
      </c>
      <c r="G144" s="74"/>
      <c r="H144" s="38">
        <v>1</v>
      </c>
      <c r="I144" s="33">
        <f t="shared" si="9"/>
        <v>1</v>
      </c>
    </row>
    <row r="145" spans="1:9" ht="51">
      <c r="A145" s="29">
        <v>22</v>
      </c>
      <c r="B145" s="26" t="s">
        <v>303</v>
      </c>
      <c r="C145" s="126" t="s">
        <v>203</v>
      </c>
      <c r="D145" s="122">
        <v>2</v>
      </c>
      <c r="E145" s="73">
        <v>2</v>
      </c>
      <c r="F145" s="122">
        <v>0</v>
      </c>
      <c r="G145" s="74"/>
      <c r="H145" s="38">
        <f t="shared" si="8"/>
        <v>0</v>
      </c>
      <c r="I145" s="33">
        <f t="shared" si="9"/>
        <v>1</v>
      </c>
    </row>
    <row r="146" spans="1:9" ht="38.25">
      <c r="A146" s="27">
        <v>23</v>
      </c>
      <c r="B146" s="26" t="s">
        <v>304</v>
      </c>
      <c r="C146" s="126" t="s">
        <v>203</v>
      </c>
      <c r="D146" s="122">
        <v>2</v>
      </c>
      <c r="E146" s="73">
        <v>2</v>
      </c>
      <c r="F146" s="122">
        <v>0</v>
      </c>
      <c r="G146" s="74"/>
      <c r="H146" s="38">
        <f t="shared" si="8"/>
        <v>0</v>
      </c>
      <c r="I146" s="33">
        <f t="shared" si="9"/>
        <v>1</v>
      </c>
    </row>
    <row r="147" spans="1:9" ht="38.25" customHeight="1">
      <c r="A147" s="29">
        <v>24</v>
      </c>
      <c r="B147" s="26" t="s">
        <v>405</v>
      </c>
      <c r="C147" s="126" t="s">
        <v>70</v>
      </c>
      <c r="D147" s="122">
        <v>24</v>
      </c>
      <c r="E147" s="73">
        <v>15</v>
      </c>
      <c r="F147" s="122">
        <v>70</v>
      </c>
      <c r="G147" s="74"/>
      <c r="H147" s="38">
        <f t="shared" si="8"/>
        <v>4.666666666666667</v>
      </c>
      <c r="I147" s="33">
        <f t="shared" si="9"/>
        <v>1</v>
      </c>
    </row>
    <row r="148" spans="1:9" ht="27.75" customHeight="1">
      <c r="A148" s="178" t="s">
        <v>285</v>
      </c>
      <c r="B148" s="178"/>
      <c r="C148" s="178"/>
      <c r="D148" s="178"/>
      <c r="E148" s="178"/>
      <c r="F148" s="178"/>
      <c r="G148" s="178"/>
      <c r="H148" s="38"/>
      <c r="I148" s="33"/>
    </row>
    <row r="149" spans="1:9" ht="25.5">
      <c r="A149" s="122">
        <v>25</v>
      </c>
      <c r="B149" s="26" t="s">
        <v>232</v>
      </c>
      <c r="C149" s="122" t="s">
        <v>203</v>
      </c>
      <c r="D149" s="27">
        <v>2</v>
      </c>
      <c r="E149" s="27">
        <v>3</v>
      </c>
      <c r="F149" s="27">
        <v>0</v>
      </c>
      <c r="G149" s="74"/>
      <c r="H149" s="38">
        <f t="shared" si="8"/>
        <v>0</v>
      </c>
      <c r="I149" s="33">
        <f t="shared" si="9"/>
        <v>1</v>
      </c>
    </row>
    <row r="150" spans="1:9" ht="25.5">
      <c r="A150" s="122">
        <v>26</v>
      </c>
      <c r="B150" s="26" t="s">
        <v>233</v>
      </c>
      <c r="C150" s="122" t="s">
        <v>203</v>
      </c>
      <c r="D150" s="27">
        <v>0</v>
      </c>
      <c r="E150" s="27">
        <v>0</v>
      </c>
      <c r="F150" s="27">
        <v>0</v>
      </c>
      <c r="G150" s="74"/>
      <c r="H150" s="38">
        <v>1</v>
      </c>
      <c r="I150" s="33">
        <f t="shared" si="9"/>
        <v>1</v>
      </c>
    </row>
    <row r="151" spans="1:9" ht="25.5">
      <c r="A151" s="122">
        <v>27</v>
      </c>
      <c r="B151" s="26" t="s">
        <v>234</v>
      </c>
      <c r="C151" s="122" t="s">
        <v>203</v>
      </c>
      <c r="D151" s="27">
        <v>0</v>
      </c>
      <c r="E151" s="50" t="s">
        <v>413</v>
      </c>
      <c r="F151" s="27">
        <v>0</v>
      </c>
      <c r="G151" s="74"/>
      <c r="H151" s="38">
        <v>1</v>
      </c>
      <c r="I151" s="33">
        <f t="shared" si="9"/>
        <v>1</v>
      </c>
    </row>
    <row r="152" spans="1:9" ht="25.5">
      <c r="A152" s="122">
        <v>28</v>
      </c>
      <c r="B152" s="26" t="s">
        <v>235</v>
      </c>
      <c r="C152" s="122" t="s">
        <v>203</v>
      </c>
      <c r="D152" s="122">
        <v>2</v>
      </c>
      <c r="E152" s="122">
        <v>2</v>
      </c>
      <c r="F152" s="122">
        <v>2</v>
      </c>
      <c r="G152" s="74"/>
      <c r="H152" s="38">
        <f t="shared" si="8"/>
        <v>1</v>
      </c>
      <c r="I152" s="33">
        <f t="shared" si="9"/>
        <v>1</v>
      </c>
    </row>
    <row r="153" spans="1:9" ht="25.5">
      <c r="A153" s="122">
        <v>29</v>
      </c>
      <c r="B153" s="26" t="s">
        <v>247</v>
      </c>
      <c r="C153" s="122" t="s">
        <v>70</v>
      </c>
      <c r="D153" s="122">
        <v>57.1</v>
      </c>
      <c r="E153" s="122">
        <v>57</v>
      </c>
      <c r="F153" s="122">
        <v>57.1</v>
      </c>
      <c r="G153" s="74"/>
      <c r="H153" s="38">
        <f t="shared" si="8"/>
        <v>1.0017543859649123</v>
      </c>
      <c r="I153" s="33">
        <f t="shared" si="9"/>
        <v>1</v>
      </c>
    </row>
    <row r="154" spans="1:9" ht="25.5">
      <c r="A154" s="122">
        <v>30</v>
      </c>
      <c r="B154" s="26" t="s">
        <v>236</v>
      </c>
      <c r="C154" s="122" t="s">
        <v>70</v>
      </c>
      <c r="D154" s="122">
        <v>100</v>
      </c>
      <c r="E154" s="122">
        <v>100</v>
      </c>
      <c r="F154" s="122">
        <v>100</v>
      </c>
      <c r="G154" s="74"/>
      <c r="H154" s="38">
        <f t="shared" si="8"/>
        <v>1</v>
      </c>
      <c r="I154" s="33">
        <f t="shared" si="9"/>
        <v>1</v>
      </c>
    </row>
    <row r="155" spans="1:9" ht="25.5" customHeight="1">
      <c r="A155" s="178" t="s">
        <v>286</v>
      </c>
      <c r="B155" s="178"/>
      <c r="C155" s="178"/>
      <c r="D155" s="178"/>
      <c r="E155" s="178"/>
      <c r="F155" s="178"/>
      <c r="G155" s="178"/>
      <c r="H155" s="38"/>
      <c r="I155" s="33"/>
    </row>
    <row r="156" spans="1:9" ht="25.5">
      <c r="A156" s="122">
        <v>31</v>
      </c>
      <c r="B156" s="93" t="s">
        <v>226</v>
      </c>
      <c r="C156" s="122" t="s">
        <v>227</v>
      </c>
      <c r="D156" s="122">
        <v>0</v>
      </c>
      <c r="E156" s="51">
        <v>0</v>
      </c>
      <c r="F156" s="122">
        <v>0</v>
      </c>
      <c r="G156" s="74"/>
      <c r="H156" s="38">
        <v>1</v>
      </c>
      <c r="I156" s="33">
        <f t="shared" si="9"/>
        <v>1</v>
      </c>
    </row>
    <row r="157" spans="1:9" ht="38.25">
      <c r="A157" s="122">
        <v>32</v>
      </c>
      <c r="B157" s="93" t="s">
        <v>244</v>
      </c>
      <c r="C157" s="122" t="s">
        <v>228</v>
      </c>
      <c r="D157" s="122">
        <v>0</v>
      </c>
      <c r="E157" s="51">
        <v>0</v>
      </c>
      <c r="F157" s="122">
        <v>0</v>
      </c>
      <c r="G157" s="74"/>
      <c r="H157" s="38">
        <v>1</v>
      </c>
      <c r="I157" s="33">
        <f t="shared" si="9"/>
        <v>1</v>
      </c>
    </row>
    <row r="158" spans="1:9" ht="25.5">
      <c r="A158" s="122">
        <v>33</v>
      </c>
      <c r="B158" s="93" t="s">
        <v>245</v>
      </c>
      <c r="C158" s="122" t="s">
        <v>203</v>
      </c>
      <c r="D158" s="122">
        <v>1379</v>
      </c>
      <c r="E158" s="51">
        <v>0</v>
      </c>
      <c r="F158" s="122">
        <v>0</v>
      </c>
      <c r="G158" s="74"/>
      <c r="H158" s="38">
        <v>1</v>
      </c>
      <c r="I158" s="33">
        <f t="shared" si="9"/>
        <v>1</v>
      </c>
    </row>
    <row r="159" spans="1:9" ht="25.5">
      <c r="A159" s="122">
        <v>34</v>
      </c>
      <c r="B159" s="93" t="s">
        <v>229</v>
      </c>
      <c r="C159" s="122" t="s">
        <v>203</v>
      </c>
      <c r="D159" s="122">
        <v>6</v>
      </c>
      <c r="E159" s="51">
        <v>3</v>
      </c>
      <c r="F159" s="131">
        <v>0</v>
      </c>
      <c r="G159" s="74"/>
      <c r="H159" s="38">
        <f t="shared" si="8"/>
        <v>0</v>
      </c>
      <c r="I159" s="33">
        <f t="shared" si="9"/>
        <v>1</v>
      </c>
    </row>
    <row r="160" spans="1:9" ht="25.5">
      <c r="A160" s="122">
        <v>35</v>
      </c>
      <c r="B160" s="93" t="s">
        <v>230</v>
      </c>
      <c r="C160" s="122" t="s">
        <v>231</v>
      </c>
      <c r="D160" s="122">
        <v>1</v>
      </c>
      <c r="E160" s="136">
        <v>1</v>
      </c>
      <c r="F160" s="131">
        <v>0.2</v>
      </c>
      <c r="G160" s="74"/>
      <c r="H160" s="38">
        <f t="shared" si="8"/>
        <v>0.2</v>
      </c>
      <c r="I160" s="33">
        <f t="shared" si="9"/>
        <v>1</v>
      </c>
    </row>
    <row r="161" spans="1:9" ht="25.5">
      <c r="A161" s="122">
        <v>36</v>
      </c>
      <c r="B161" s="93" t="s">
        <v>246</v>
      </c>
      <c r="C161" s="122" t="s">
        <v>203</v>
      </c>
      <c r="D161" s="122">
        <v>0</v>
      </c>
      <c r="E161" s="126">
        <v>0</v>
      </c>
      <c r="F161" s="122">
        <v>0</v>
      </c>
      <c r="G161" s="74"/>
      <c r="H161" s="38">
        <v>1</v>
      </c>
      <c r="I161" s="33">
        <f t="shared" si="9"/>
        <v>1</v>
      </c>
    </row>
    <row r="162" spans="1:9" ht="30" customHeight="1">
      <c r="A162" s="179" t="s">
        <v>305</v>
      </c>
      <c r="B162" s="179"/>
      <c r="C162" s="179"/>
      <c r="D162" s="179"/>
      <c r="E162" s="179"/>
      <c r="F162" s="179"/>
      <c r="G162" s="179"/>
      <c r="H162" s="38"/>
      <c r="I162" s="33"/>
    </row>
    <row r="163" spans="1:9" ht="38.25">
      <c r="A163" s="122">
        <v>37</v>
      </c>
      <c r="B163" s="95" t="s">
        <v>306</v>
      </c>
      <c r="C163" s="25" t="s">
        <v>307</v>
      </c>
      <c r="D163" s="51" t="s">
        <v>103</v>
      </c>
      <c r="E163" s="138" t="s">
        <v>103</v>
      </c>
      <c r="F163" s="51" t="s">
        <v>295</v>
      </c>
      <c r="G163" s="74"/>
      <c r="H163" s="38">
        <v>0</v>
      </c>
      <c r="I163" s="33">
        <f t="shared" si="9"/>
        <v>1</v>
      </c>
    </row>
    <row r="164" spans="1:9" ht="25.5">
      <c r="A164" s="122">
        <v>38</v>
      </c>
      <c r="B164" s="26" t="s">
        <v>419</v>
      </c>
      <c r="C164" s="73" t="s">
        <v>309</v>
      </c>
      <c r="D164" s="122">
        <v>602</v>
      </c>
      <c r="E164" s="73">
        <v>200</v>
      </c>
      <c r="F164" s="122">
        <v>0</v>
      </c>
      <c r="G164" s="74"/>
      <c r="H164" s="38">
        <f>F164/E164</f>
        <v>0</v>
      </c>
      <c r="I164" s="33">
        <f t="shared" si="9"/>
        <v>1</v>
      </c>
    </row>
    <row r="165" spans="1:9" ht="25.5">
      <c r="A165" s="122">
        <v>39</v>
      </c>
      <c r="B165" s="26" t="s">
        <v>420</v>
      </c>
      <c r="C165" s="73" t="s">
        <v>309</v>
      </c>
      <c r="D165" s="122">
        <v>0</v>
      </c>
      <c r="E165" s="73">
        <v>201</v>
      </c>
      <c r="F165" s="122">
        <v>0</v>
      </c>
      <c r="G165" s="74"/>
      <c r="H165" s="38">
        <f t="shared" ref="H165:H173" si="10">F165/E165</f>
        <v>0</v>
      </c>
      <c r="I165" s="33">
        <f t="shared" si="9"/>
        <v>1</v>
      </c>
    </row>
    <row r="166" spans="1:9" ht="25.5">
      <c r="A166" s="126">
        <v>40</v>
      </c>
      <c r="B166" s="26" t="s">
        <v>421</v>
      </c>
      <c r="C166" s="73" t="s">
        <v>309</v>
      </c>
      <c r="D166" s="122">
        <v>0</v>
      </c>
      <c r="E166" s="73">
        <v>100</v>
      </c>
      <c r="F166" s="122">
        <v>0</v>
      </c>
      <c r="G166" s="74"/>
      <c r="H166" s="38">
        <f t="shared" si="10"/>
        <v>0</v>
      </c>
      <c r="I166" s="33">
        <f t="shared" si="9"/>
        <v>1</v>
      </c>
    </row>
    <row r="167" spans="1:9" ht="38.25">
      <c r="A167" s="126">
        <v>41</v>
      </c>
      <c r="B167" s="26" t="s">
        <v>310</v>
      </c>
      <c r="C167" s="73" t="s">
        <v>308</v>
      </c>
      <c r="D167" s="122">
        <v>4</v>
      </c>
      <c r="E167" s="73">
        <v>4</v>
      </c>
      <c r="F167" s="122">
        <v>1</v>
      </c>
      <c r="G167" s="74"/>
      <c r="H167" s="38">
        <f t="shared" si="10"/>
        <v>0.25</v>
      </c>
      <c r="I167" s="33">
        <f t="shared" si="9"/>
        <v>1</v>
      </c>
    </row>
    <row r="168" spans="1:9" ht="38.25">
      <c r="A168" s="126">
        <v>42</v>
      </c>
      <c r="B168" s="26" t="s">
        <v>311</v>
      </c>
      <c r="C168" s="73" t="s">
        <v>129</v>
      </c>
      <c r="D168" s="122">
        <v>150</v>
      </c>
      <c r="E168" s="73">
        <v>150</v>
      </c>
      <c r="F168" s="122">
        <v>150</v>
      </c>
      <c r="G168" s="74"/>
      <c r="H168" s="38">
        <v>1</v>
      </c>
      <c r="I168" s="33">
        <f t="shared" si="9"/>
        <v>1</v>
      </c>
    </row>
    <row r="169" spans="1:9" ht="51">
      <c r="A169" s="126">
        <v>43</v>
      </c>
      <c r="B169" s="137" t="s">
        <v>312</v>
      </c>
      <c r="C169" s="135" t="s">
        <v>313</v>
      </c>
      <c r="D169" s="139" t="s">
        <v>317</v>
      </c>
      <c r="E169" s="139" t="s">
        <v>317</v>
      </c>
      <c r="F169" s="139" t="s">
        <v>317</v>
      </c>
      <c r="G169" s="74"/>
      <c r="H169" s="38">
        <v>1</v>
      </c>
      <c r="I169" s="33">
        <f t="shared" si="9"/>
        <v>1</v>
      </c>
    </row>
    <row r="170" spans="1:9" ht="25.5">
      <c r="A170" s="126">
        <v>44</v>
      </c>
      <c r="B170" s="114" t="s">
        <v>422</v>
      </c>
      <c r="C170" s="51" t="s">
        <v>203</v>
      </c>
      <c r="D170" s="122">
        <v>140</v>
      </c>
      <c r="E170" s="51">
        <v>100</v>
      </c>
      <c r="F170" s="122">
        <v>0</v>
      </c>
      <c r="G170" s="74"/>
      <c r="H170" s="38">
        <f t="shared" si="10"/>
        <v>0</v>
      </c>
      <c r="I170" s="33">
        <f t="shared" si="9"/>
        <v>1</v>
      </c>
    </row>
    <row r="171" spans="1:9" ht="38.25">
      <c r="A171" s="126">
        <v>45</v>
      </c>
      <c r="B171" s="114" t="s">
        <v>314</v>
      </c>
      <c r="C171" s="51" t="s">
        <v>203</v>
      </c>
      <c r="D171" s="126">
        <v>297</v>
      </c>
      <c r="E171" s="51">
        <v>200</v>
      </c>
      <c r="F171" s="122">
        <v>81</v>
      </c>
      <c r="G171" s="74"/>
      <c r="H171" s="38">
        <f t="shared" si="10"/>
        <v>0.40500000000000003</v>
      </c>
      <c r="I171" s="33">
        <f t="shared" si="9"/>
        <v>1</v>
      </c>
    </row>
    <row r="172" spans="1:9" ht="38.25">
      <c r="A172" s="126">
        <v>46</v>
      </c>
      <c r="B172" s="114" t="s">
        <v>315</v>
      </c>
      <c r="C172" s="51" t="s">
        <v>203</v>
      </c>
      <c r="D172" s="126">
        <v>64</v>
      </c>
      <c r="E172" s="51">
        <v>30</v>
      </c>
      <c r="F172" s="126">
        <v>15</v>
      </c>
      <c r="G172" s="74"/>
      <c r="H172" s="38">
        <f t="shared" si="10"/>
        <v>0.5</v>
      </c>
      <c r="I172" s="33">
        <f t="shared" si="9"/>
        <v>1</v>
      </c>
    </row>
    <row r="173" spans="1:9" ht="38.25">
      <c r="A173" s="126">
        <v>47</v>
      </c>
      <c r="B173" s="114" t="s">
        <v>316</v>
      </c>
      <c r="C173" s="51" t="s">
        <v>203</v>
      </c>
      <c r="D173" s="126">
        <v>15</v>
      </c>
      <c r="E173" s="51">
        <v>15</v>
      </c>
      <c r="F173" s="126">
        <v>4</v>
      </c>
      <c r="G173" s="74"/>
      <c r="H173" s="38">
        <f t="shared" si="10"/>
        <v>0.26666666666666666</v>
      </c>
      <c r="I173" s="33">
        <f t="shared" si="9"/>
        <v>1</v>
      </c>
    </row>
    <row r="174" spans="1:9" s="54" customFormat="1" ht="31.5" customHeight="1">
      <c r="A174" s="189" t="s">
        <v>248</v>
      </c>
      <c r="B174" s="190"/>
      <c r="C174" s="190"/>
      <c r="D174" s="190"/>
      <c r="E174" s="190"/>
      <c r="F174" s="190"/>
      <c r="G174" s="191"/>
      <c r="H174" s="146">
        <f>(H177+H179+H180+H181+H182+H183+H184+H185+H187+H191+H194+H195+H196+H197+H200+H201+H202+H203+H204+H205+H206)/SUM(I176:I206)</f>
        <v>0.80367573696145134</v>
      </c>
      <c r="I174" s="33"/>
    </row>
    <row r="175" spans="1:9" s="54" customFormat="1" ht="17.25" customHeight="1">
      <c r="A175" s="178" t="s">
        <v>252</v>
      </c>
      <c r="B175" s="178"/>
      <c r="C175" s="178"/>
      <c r="D175" s="178"/>
      <c r="E175" s="178"/>
      <c r="F175" s="178"/>
      <c r="G175" s="178"/>
      <c r="I175" s="33"/>
    </row>
    <row r="176" spans="1:9" s="54" customFormat="1" ht="63.75">
      <c r="A176" s="122">
        <v>1</v>
      </c>
      <c r="B176" s="26" t="s">
        <v>255</v>
      </c>
      <c r="C176" s="122" t="s">
        <v>102</v>
      </c>
      <c r="D176" s="122" t="s">
        <v>103</v>
      </c>
      <c r="E176" s="122" t="s">
        <v>103</v>
      </c>
      <c r="F176" s="131" t="s">
        <v>418</v>
      </c>
      <c r="G176" s="131" t="s">
        <v>423</v>
      </c>
      <c r="H176" s="38"/>
      <c r="I176" s="33"/>
    </row>
    <row r="177" spans="1:9" s="54" customFormat="1">
      <c r="A177" s="122">
        <v>2</v>
      </c>
      <c r="B177" s="26" t="s">
        <v>256</v>
      </c>
      <c r="C177" s="122" t="s">
        <v>266</v>
      </c>
      <c r="D177" s="122">
        <v>4</v>
      </c>
      <c r="E177" s="122" t="s">
        <v>267</v>
      </c>
      <c r="F177" s="122">
        <v>1</v>
      </c>
      <c r="G177" s="122"/>
      <c r="H177" s="38">
        <v>1</v>
      </c>
      <c r="I177" s="33">
        <f t="shared" si="9"/>
        <v>1</v>
      </c>
    </row>
    <row r="178" spans="1:9" s="54" customFormat="1" ht="38.25">
      <c r="A178" s="122">
        <v>3</v>
      </c>
      <c r="B178" s="26" t="s">
        <v>257</v>
      </c>
      <c r="C178" s="122" t="s">
        <v>70</v>
      </c>
      <c r="D178" s="73">
        <v>7.1</v>
      </c>
      <c r="E178" s="131" t="s">
        <v>424</v>
      </c>
      <c r="F178" s="73"/>
      <c r="G178" s="131" t="s">
        <v>423</v>
      </c>
      <c r="H178" s="38"/>
      <c r="I178" s="33"/>
    </row>
    <row r="179" spans="1:9" s="54" customFormat="1" ht="25.5">
      <c r="A179" s="122">
        <v>4</v>
      </c>
      <c r="B179" s="26" t="s">
        <v>258</v>
      </c>
      <c r="C179" s="122" t="s">
        <v>73</v>
      </c>
      <c r="D179" s="122">
        <v>0</v>
      </c>
      <c r="E179" s="112">
        <v>0</v>
      </c>
      <c r="F179" s="122">
        <v>0</v>
      </c>
      <c r="G179" s="122"/>
      <c r="H179" s="38">
        <v>1</v>
      </c>
      <c r="I179" s="33">
        <f t="shared" si="9"/>
        <v>1</v>
      </c>
    </row>
    <row r="180" spans="1:9" s="54" customFormat="1" ht="51">
      <c r="A180" s="122">
        <v>5</v>
      </c>
      <c r="B180" s="26" t="s">
        <v>259</v>
      </c>
      <c r="C180" s="122" t="s">
        <v>70</v>
      </c>
      <c r="D180" s="122">
        <v>110.4</v>
      </c>
      <c r="E180" s="122" t="s">
        <v>268</v>
      </c>
      <c r="F180" s="122">
        <v>28.7</v>
      </c>
      <c r="G180" s="122"/>
      <c r="H180" s="38">
        <v>0.30199999999999999</v>
      </c>
      <c r="I180" s="33">
        <f t="shared" si="9"/>
        <v>1</v>
      </c>
    </row>
    <row r="181" spans="1:9" s="54" customFormat="1" ht="25.5">
      <c r="A181" s="122">
        <v>6</v>
      </c>
      <c r="B181" s="26" t="s">
        <v>260</v>
      </c>
      <c r="C181" s="122" t="s">
        <v>70</v>
      </c>
      <c r="D181" s="122">
        <v>109.2</v>
      </c>
      <c r="E181" s="122">
        <v>105</v>
      </c>
      <c r="F181" s="122">
        <v>113</v>
      </c>
      <c r="G181" s="122"/>
      <c r="H181" s="38">
        <f>F181/E181</f>
        <v>1.0761904761904761</v>
      </c>
      <c r="I181" s="33">
        <f t="shared" si="9"/>
        <v>1</v>
      </c>
    </row>
    <row r="182" spans="1:9" s="54" customFormat="1" ht="25.5">
      <c r="A182" s="122">
        <v>7</v>
      </c>
      <c r="B182" s="26" t="s">
        <v>425</v>
      </c>
      <c r="C182" s="122" t="s">
        <v>70</v>
      </c>
      <c r="D182" s="122">
        <v>98</v>
      </c>
      <c r="E182" s="131" t="s">
        <v>426</v>
      </c>
      <c r="F182" s="122">
        <v>99</v>
      </c>
      <c r="G182" s="122"/>
      <c r="H182" s="38">
        <v>1.042</v>
      </c>
      <c r="I182" s="33">
        <f t="shared" si="9"/>
        <v>1</v>
      </c>
    </row>
    <row r="183" spans="1:9" s="54" customFormat="1" ht="178.5">
      <c r="A183" s="122">
        <v>8</v>
      </c>
      <c r="B183" s="26" t="s">
        <v>261</v>
      </c>
      <c r="C183" s="122" t="s">
        <v>70</v>
      </c>
      <c r="D183" s="122">
        <v>95.4</v>
      </c>
      <c r="E183" s="122" t="s">
        <v>269</v>
      </c>
      <c r="F183" s="122">
        <v>13</v>
      </c>
      <c r="G183" s="122"/>
      <c r="H183" s="38">
        <v>0.52</v>
      </c>
      <c r="I183" s="33">
        <f t="shared" si="9"/>
        <v>1</v>
      </c>
    </row>
    <row r="184" spans="1:9" s="54" customFormat="1" ht="38.25">
      <c r="A184" s="122">
        <v>9</v>
      </c>
      <c r="B184" s="26" t="s">
        <v>262</v>
      </c>
      <c r="C184" s="122" t="s">
        <v>70</v>
      </c>
      <c r="D184" s="122">
        <v>100</v>
      </c>
      <c r="E184" s="74">
        <v>0.9</v>
      </c>
      <c r="F184" s="122">
        <v>100</v>
      </c>
      <c r="G184" s="122"/>
      <c r="H184" s="38">
        <v>1.111</v>
      </c>
      <c r="I184" s="33">
        <f t="shared" si="9"/>
        <v>1</v>
      </c>
    </row>
    <row r="185" spans="1:9" s="54" customFormat="1" ht="38.25">
      <c r="A185" s="122">
        <v>10</v>
      </c>
      <c r="B185" s="26" t="s">
        <v>263</v>
      </c>
      <c r="C185" s="122" t="s">
        <v>70</v>
      </c>
      <c r="D185" s="122">
        <v>100</v>
      </c>
      <c r="E185" s="74">
        <v>1</v>
      </c>
      <c r="F185" s="122">
        <v>100</v>
      </c>
      <c r="G185" s="122"/>
      <c r="H185" s="38">
        <f>F185/100</f>
        <v>1</v>
      </c>
      <c r="I185" s="33">
        <f t="shared" si="9"/>
        <v>1</v>
      </c>
    </row>
    <row r="186" spans="1:9" s="54" customFormat="1" ht="51">
      <c r="A186" s="122">
        <v>11</v>
      </c>
      <c r="B186" s="26" t="s">
        <v>264</v>
      </c>
      <c r="C186" s="122" t="s">
        <v>142</v>
      </c>
      <c r="D186" s="122" t="s">
        <v>295</v>
      </c>
      <c r="E186" s="122" t="s">
        <v>295</v>
      </c>
      <c r="F186" s="131" t="s">
        <v>418</v>
      </c>
      <c r="G186" s="131" t="s">
        <v>423</v>
      </c>
      <c r="H186" s="38"/>
      <c r="I186" s="33"/>
    </row>
    <row r="187" spans="1:9" s="54" customFormat="1">
      <c r="A187" s="122">
        <v>12</v>
      </c>
      <c r="B187" s="26" t="s">
        <v>265</v>
      </c>
      <c r="C187" s="122" t="s">
        <v>70</v>
      </c>
      <c r="D187" s="122">
        <v>0</v>
      </c>
      <c r="E187" s="122">
        <v>0</v>
      </c>
      <c r="F187" s="122">
        <v>0</v>
      </c>
      <c r="G187" s="122"/>
      <c r="H187" s="38">
        <v>1</v>
      </c>
      <c r="I187" s="33">
        <f t="shared" si="9"/>
        <v>1</v>
      </c>
    </row>
    <row r="188" spans="1:9" s="54" customFormat="1" ht="17.25" customHeight="1">
      <c r="A188" s="178" t="s">
        <v>253</v>
      </c>
      <c r="B188" s="178"/>
      <c r="C188" s="178"/>
      <c r="D188" s="178"/>
      <c r="E188" s="178"/>
      <c r="F188" s="178"/>
      <c r="G188" s="178"/>
      <c r="H188" s="38"/>
      <c r="I188" s="33"/>
    </row>
    <row r="189" spans="1:9" s="54" customFormat="1" ht="38.25">
      <c r="A189" s="122">
        <v>13</v>
      </c>
      <c r="B189" s="75" t="s">
        <v>270</v>
      </c>
      <c r="C189" s="122" t="s">
        <v>271</v>
      </c>
      <c r="D189" s="122">
        <v>67</v>
      </c>
      <c r="E189" s="122">
        <v>50</v>
      </c>
      <c r="F189" s="131" t="s">
        <v>418</v>
      </c>
      <c r="G189" s="131" t="s">
        <v>423</v>
      </c>
      <c r="H189" s="38"/>
      <c r="I189" s="33"/>
    </row>
    <row r="190" spans="1:9" s="54" customFormat="1" ht="38.25">
      <c r="A190" s="122">
        <v>14</v>
      </c>
      <c r="B190" s="75" t="s">
        <v>272</v>
      </c>
      <c r="C190" s="122" t="s">
        <v>271</v>
      </c>
      <c r="D190" s="122">
        <v>58</v>
      </c>
      <c r="E190" s="131" t="s">
        <v>427</v>
      </c>
      <c r="F190" s="131" t="s">
        <v>418</v>
      </c>
      <c r="G190" s="131" t="s">
        <v>423</v>
      </c>
      <c r="H190" s="38"/>
      <c r="I190" s="33"/>
    </row>
    <row r="191" spans="1:9" s="54" customFormat="1" ht="38.25">
      <c r="A191" s="122">
        <v>15</v>
      </c>
      <c r="B191" s="75" t="s">
        <v>273</v>
      </c>
      <c r="C191" s="122" t="s">
        <v>274</v>
      </c>
      <c r="D191" s="122">
        <v>188</v>
      </c>
      <c r="E191" s="131" t="s">
        <v>428</v>
      </c>
      <c r="F191" s="122">
        <v>300</v>
      </c>
      <c r="G191" s="122"/>
      <c r="H191" s="38">
        <v>1</v>
      </c>
      <c r="I191" s="33">
        <f t="shared" si="9"/>
        <v>1</v>
      </c>
    </row>
    <row r="192" spans="1:9" s="54" customFormat="1" ht="18.75" customHeight="1">
      <c r="A192" s="178" t="s">
        <v>275</v>
      </c>
      <c r="B192" s="178"/>
      <c r="C192" s="178"/>
      <c r="D192" s="178"/>
      <c r="E192" s="178"/>
      <c r="F192" s="178"/>
      <c r="G192" s="178"/>
      <c r="H192" s="38"/>
      <c r="I192" s="33"/>
    </row>
    <row r="193" spans="1:9" s="54" customFormat="1" ht="38.25">
      <c r="A193" s="122">
        <v>16</v>
      </c>
      <c r="B193" s="75" t="s">
        <v>276</v>
      </c>
      <c r="C193" s="122" t="s">
        <v>102</v>
      </c>
      <c r="D193" s="122" t="s">
        <v>295</v>
      </c>
      <c r="E193" s="131" t="s">
        <v>103</v>
      </c>
      <c r="F193" s="131" t="s">
        <v>418</v>
      </c>
      <c r="G193" s="131" t="s">
        <v>429</v>
      </c>
      <c r="H193" s="38"/>
      <c r="I193" s="33"/>
    </row>
    <row r="194" spans="1:9" s="54" customFormat="1" ht="25.5">
      <c r="A194" s="122">
        <v>17</v>
      </c>
      <c r="B194" s="75" t="s">
        <v>277</v>
      </c>
      <c r="C194" s="122" t="s">
        <v>70</v>
      </c>
      <c r="D194" s="122">
        <v>0</v>
      </c>
      <c r="E194" s="122">
        <v>0</v>
      </c>
      <c r="F194" s="122">
        <v>18.899999999999999</v>
      </c>
      <c r="G194" s="122"/>
      <c r="H194" s="38">
        <v>0</v>
      </c>
      <c r="I194" s="33">
        <f t="shared" si="9"/>
        <v>1</v>
      </c>
    </row>
    <row r="195" spans="1:9" s="54" customFormat="1" ht="25.5">
      <c r="A195" s="122">
        <v>18</v>
      </c>
      <c r="B195" s="75" t="s">
        <v>278</v>
      </c>
      <c r="C195" s="122" t="s">
        <v>102</v>
      </c>
      <c r="D195" s="122" t="s">
        <v>103</v>
      </c>
      <c r="E195" s="122" t="s">
        <v>103</v>
      </c>
      <c r="F195" s="131" t="s">
        <v>103</v>
      </c>
      <c r="G195" s="122"/>
      <c r="H195" s="38">
        <v>1</v>
      </c>
      <c r="I195" s="33">
        <f t="shared" si="9"/>
        <v>1</v>
      </c>
    </row>
    <row r="196" spans="1:9" s="54" customFormat="1" ht="38.25">
      <c r="A196" s="122">
        <v>19</v>
      </c>
      <c r="B196" s="75" t="s">
        <v>279</v>
      </c>
      <c r="C196" s="122" t="s">
        <v>70</v>
      </c>
      <c r="D196" s="122">
        <v>76.5</v>
      </c>
      <c r="E196" s="122">
        <v>100</v>
      </c>
      <c r="F196" s="122">
        <v>58.8</v>
      </c>
      <c r="G196" s="122"/>
      <c r="H196" s="38">
        <f t="shared" ref="H196" si="11">F196/E196</f>
        <v>0.58799999999999997</v>
      </c>
      <c r="I196" s="33">
        <f t="shared" si="9"/>
        <v>1</v>
      </c>
    </row>
    <row r="197" spans="1:9" s="54" customFormat="1" ht="25.5">
      <c r="A197" s="122">
        <v>20</v>
      </c>
      <c r="B197" s="75" t="s">
        <v>280</v>
      </c>
      <c r="C197" s="122" t="s">
        <v>70</v>
      </c>
      <c r="D197" s="122">
        <v>92.5</v>
      </c>
      <c r="E197" s="122" t="s">
        <v>281</v>
      </c>
      <c r="F197" s="122">
        <v>110.8</v>
      </c>
      <c r="G197" s="122"/>
      <c r="H197" s="38">
        <v>1.0449999999999999</v>
      </c>
      <c r="I197" s="33">
        <f t="shared" si="9"/>
        <v>1</v>
      </c>
    </row>
    <row r="198" spans="1:9" s="54" customFormat="1" ht="112.5">
      <c r="A198" s="122">
        <v>21</v>
      </c>
      <c r="B198" s="75" t="s">
        <v>282</v>
      </c>
      <c r="C198" s="122" t="s">
        <v>70</v>
      </c>
      <c r="D198" s="122" t="s">
        <v>390</v>
      </c>
      <c r="E198" s="113" t="s">
        <v>430</v>
      </c>
      <c r="F198" s="131" t="s">
        <v>418</v>
      </c>
      <c r="G198" s="131" t="s">
        <v>423</v>
      </c>
      <c r="H198" s="38"/>
      <c r="I198" s="33"/>
    </row>
    <row r="199" spans="1:9" s="54" customFormat="1">
      <c r="A199" s="179" t="s">
        <v>331</v>
      </c>
      <c r="B199" s="179"/>
      <c r="C199" s="179"/>
      <c r="D199" s="179"/>
      <c r="E199" s="179"/>
      <c r="F199" s="179"/>
      <c r="G199" s="179"/>
      <c r="H199" s="144"/>
      <c r="I199" s="33"/>
    </row>
    <row r="200" spans="1:9" s="54" customFormat="1" ht="59.25" customHeight="1">
      <c r="A200" s="122">
        <v>22</v>
      </c>
      <c r="B200" s="26" t="s">
        <v>320</v>
      </c>
      <c r="C200" s="113" t="s">
        <v>321</v>
      </c>
      <c r="D200" s="122">
        <v>96.6</v>
      </c>
      <c r="E200" s="122">
        <v>100</v>
      </c>
      <c r="F200" s="122">
        <v>19.3</v>
      </c>
      <c r="G200" s="122"/>
      <c r="H200" s="145">
        <f>F200/E200</f>
        <v>0.193</v>
      </c>
      <c r="I200" s="33">
        <f t="shared" si="9"/>
        <v>1</v>
      </c>
    </row>
    <row r="201" spans="1:9" s="54" customFormat="1" ht="69" customHeight="1">
      <c r="A201" s="122">
        <v>23</v>
      </c>
      <c r="B201" s="26" t="s">
        <v>322</v>
      </c>
      <c r="C201" s="113" t="s">
        <v>323</v>
      </c>
      <c r="D201" s="122">
        <v>95</v>
      </c>
      <c r="E201" s="122">
        <v>100</v>
      </c>
      <c r="F201" s="122">
        <v>0</v>
      </c>
      <c r="G201" s="122"/>
      <c r="H201" s="145">
        <f t="shared" ref="H201:H206" si="12">F201/E201</f>
        <v>0</v>
      </c>
      <c r="I201" s="33">
        <f t="shared" si="9"/>
        <v>1</v>
      </c>
    </row>
    <row r="202" spans="1:9" s="54" customFormat="1" ht="25.5">
      <c r="A202" s="122">
        <v>24</v>
      </c>
      <c r="B202" s="26" t="s">
        <v>324</v>
      </c>
      <c r="C202" s="113" t="s">
        <v>325</v>
      </c>
      <c r="D202" s="122">
        <v>1</v>
      </c>
      <c r="E202" s="122">
        <v>1</v>
      </c>
      <c r="F202" s="122">
        <v>1</v>
      </c>
      <c r="G202" s="122"/>
      <c r="H202" s="145">
        <f t="shared" si="12"/>
        <v>1</v>
      </c>
      <c r="I202" s="33">
        <f t="shared" si="9"/>
        <v>1</v>
      </c>
    </row>
    <row r="203" spans="1:9" s="54" customFormat="1" ht="56.25">
      <c r="A203" s="122">
        <v>25</v>
      </c>
      <c r="B203" s="26" t="s">
        <v>326</v>
      </c>
      <c r="C203" s="113" t="s">
        <v>327</v>
      </c>
      <c r="D203" s="122">
        <v>100</v>
      </c>
      <c r="E203" s="122">
        <v>100</v>
      </c>
      <c r="F203" s="122">
        <v>100</v>
      </c>
      <c r="G203" s="122"/>
      <c r="H203" s="145">
        <f t="shared" si="12"/>
        <v>1</v>
      </c>
      <c r="I203" s="33">
        <f t="shared" ref="I203:I255" si="13">IF(H203=0,1,1)</f>
        <v>1</v>
      </c>
    </row>
    <row r="204" spans="1:9" s="54" customFormat="1" ht="56.25">
      <c r="A204" s="122">
        <v>26</v>
      </c>
      <c r="B204" s="26" t="s">
        <v>328</v>
      </c>
      <c r="C204" s="113" t="s">
        <v>327</v>
      </c>
      <c r="D204" s="122">
        <v>100</v>
      </c>
      <c r="E204" s="122">
        <v>100</v>
      </c>
      <c r="F204" s="122">
        <v>100</v>
      </c>
      <c r="G204" s="122"/>
      <c r="H204" s="145">
        <f t="shared" si="12"/>
        <v>1</v>
      </c>
      <c r="I204" s="33">
        <f t="shared" si="13"/>
        <v>1</v>
      </c>
    </row>
    <row r="205" spans="1:9" s="54" customFormat="1" ht="56.25">
      <c r="A205" s="122">
        <v>27</v>
      </c>
      <c r="B205" s="26" t="s">
        <v>329</v>
      </c>
      <c r="C205" s="113" t="s">
        <v>327</v>
      </c>
      <c r="D205" s="122">
        <v>100</v>
      </c>
      <c r="E205" s="122">
        <v>100</v>
      </c>
      <c r="F205" s="122">
        <v>100</v>
      </c>
      <c r="G205" s="122"/>
      <c r="H205" s="145">
        <f t="shared" si="12"/>
        <v>1</v>
      </c>
      <c r="I205" s="33">
        <f t="shared" si="13"/>
        <v>1</v>
      </c>
    </row>
    <row r="206" spans="1:9" s="54" customFormat="1" ht="56.25">
      <c r="A206" s="122">
        <v>28</v>
      </c>
      <c r="B206" s="26" t="s">
        <v>330</v>
      </c>
      <c r="C206" s="113" t="s">
        <v>327</v>
      </c>
      <c r="D206" s="122">
        <v>100</v>
      </c>
      <c r="E206" s="122">
        <v>100</v>
      </c>
      <c r="F206" s="122">
        <v>100</v>
      </c>
      <c r="G206" s="122"/>
      <c r="H206" s="145">
        <f t="shared" si="12"/>
        <v>1</v>
      </c>
      <c r="I206" s="33">
        <f t="shared" si="13"/>
        <v>1</v>
      </c>
    </row>
    <row r="207" spans="1:9" s="54" customFormat="1" ht="32.25" customHeight="1">
      <c r="A207" s="180" t="s">
        <v>377</v>
      </c>
      <c r="B207" s="180"/>
      <c r="C207" s="180"/>
      <c r="D207" s="180"/>
      <c r="E207" s="180"/>
      <c r="F207" s="180"/>
      <c r="G207" s="180"/>
      <c r="H207" s="146">
        <f>SUM(H209:H255)/SUM(I209:I255)</f>
        <v>0.91544387724174947</v>
      </c>
      <c r="I207" s="33"/>
    </row>
    <row r="208" spans="1:9" s="54" customFormat="1" ht="30.75" customHeight="1">
      <c r="A208" s="179" t="s">
        <v>378</v>
      </c>
      <c r="B208" s="179"/>
      <c r="C208" s="179"/>
      <c r="D208" s="179"/>
      <c r="E208" s="179"/>
      <c r="F208" s="179"/>
      <c r="G208" s="179"/>
      <c r="H208" s="147"/>
      <c r="I208" s="33"/>
    </row>
    <row r="209" spans="1:9" s="54" customFormat="1">
      <c r="A209" s="122">
        <v>1</v>
      </c>
      <c r="B209" s="114" t="s">
        <v>348</v>
      </c>
      <c r="C209" s="122" t="s">
        <v>70</v>
      </c>
      <c r="D209" s="140">
        <v>90</v>
      </c>
      <c r="E209" s="51">
        <v>90</v>
      </c>
      <c r="F209" s="140">
        <v>90</v>
      </c>
      <c r="G209" s="72"/>
      <c r="H209" s="151">
        <f>F209/E209</f>
        <v>1</v>
      </c>
      <c r="I209" s="33">
        <f t="shared" si="13"/>
        <v>1</v>
      </c>
    </row>
    <row r="210" spans="1:9" s="54" customFormat="1" ht="38.25">
      <c r="A210" s="122">
        <v>2</v>
      </c>
      <c r="B210" s="114" t="s">
        <v>349</v>
      </c>
      <c r="C210" s="51" t="s">
        <v>134</v>
      </c>
      <c r="D210" s="140"/>
      <c r="E210" s="51">
        <v>3</v>
      </c>
      <c r="F210" s="140">
        <v>3</v>
      </c>
      <c r="G210" s="72"/>
      <c r="H210" s="151">
        <f t="shared" ref="H210:H216" si="14">F210/E210</f>
        <v>1</v>
      </c>
      <c r="I210" s="33">
        <f t="shared" si="13"/>
        <v>1</v>
      </c>
    </row>
    <row r="211" spans="1:9" s="54" customFormat="1">
      <c r="A211" s="122">
        <v>3</v>
      </c>
      <c r="B211" s="114" t="s">
        <v>350</v>
      </c>
      <c r="C211" s="51" t="s">
        <v>70</v>
      </c>
      <c r="D211" s="140">
        <v>100</v>
      </c>
      <c r="E211" s="51">
        <v>100</v>
      </c>
      <c r="F211" s="140">
        <v>100</v>
      </c>
      <c r="G211" s="72"/>
      <c r="H211" s="151">
        <f t="shared" si="14"/>
        <v>1</v>
      </c>
      <c r="I211" s="33">
        <f t="shared" si="13"/>
        <v>1</v>
      </c>
    </row>
    <row r="212" spans="1:9" s="54" customFormat="1" ht="38.25">
      <c r="A212" s="122">
        <v>4</v>
      </c>
      <c r="B212" s="114" t="s">
        <v>351</v>
      </c>
      <c r="C212" s="51" t="s">
        <v>70</v>
      </c>
      <c r="D212" s="140">
        <v>100</v>
      </c>
      <c r="E212" s="51">
        <v>100</v>
      </c>
      <c r="F212" s="140">
        <v>100</v>
      </c>
      <c r="G212" s="72"/>
      <c r="H212" s="151">
        <f t="shared" si="14"/>
        <v>1</v>
      </c>
      <c r="I212" s="33">
        <f t="shared" si="13"/>
        <v>1</v>
      </c>
    </row>
    <row r="213" spans="1:9" s="54" customFormat="1" ht="38.25">
      <c r="A213" s="122">
        <v>5</v>
      </c>
      <c r="B213" s="114" t="s">
        <v>352</v>
      </c>
      <c r="C213" s="51" t="s">
        <v>70</v>
      </c>
      <c r="D213" s="140">
        <v>100</v>
      </c>
      <c r="E213" s="51">
        <v>100</v>
      </c>
      <c r="F213" s="140">
        <v>100</v>
      </c>
      <c r="G213" s="72"/>
      <c r="H213" s="151">
        <f t="shared" si="14"/>
        <v>1</v>
      </c>
      <c r="I213" s="33">
        <f t="shared" si="13"/>
        <v>1</v>
      </c>
    </row>
    <row r="214" spans="1:9" s="54" customFormat="1" ht="25.5">
      <c r="A214" s="122">
        <v>6</v>
      </c>
      <c r="B214" s="114" t="s">
        <v>353</v>
      </c>
      <c r="C214" s="51" t="s">
        <v>70</v>
      </c>
      <c r="D214" s="140">
        <v>100</v>
      </c>
      <c r="E214" s="51">
        <v>100</v>
      </c>
      <c r="F214" s="140">
        <v>100</v>
      </c>
      <c r="G214" s="72"/>
      <c r="H214" s="151">
        <f t="shared" si="14"/>
        <v>1</v>
      </c>
      <c r="I214" s="33">
        <f t="shared" si="13"/>
        <v>1</v>
      </c>
    </row>
    <row r="215" spans="1:9" ht="25.5">
      <c r="A215" s="122">
        <v>7</v>
      </c>
      <c r="B215" s="114" t="s">
        <v>354</v>
      </c>
      <c r="C215" s="51" t="s">
        <v>70</v>
      </c>
      <c r="D215" s="140">
        <v>100</v>
      </c>
      <c r="E215" s="51">
        <v>100</v>
      </c>
      <c r="F215" s="73">
        <v>100</v>
      </c>
      <c r="G215" s="115"/>
      <c r="H215" s="151">
        <f t="shared" si="14"/>
        <v>1</v>
      </c>
      <c r="I215" s="33">
        <f t="shared" si="13"/>
        <v>1</v>
      </c>
    </row>
    <row r="216" spans="1:9" ht="51">
      <c r="A216" s="122">
        <v>8</v>
      </c>
      <c r="B216" s="114" t="s">
        <v>355</v>
      </c>
      <c r="C216" s="51" t="s">
        <v>70</v>
      </c>
      <c r="D216" s="140">
        <v>100</v>
      </c>
      <c r="E216" s="51">
        <v>100</v>
      </c>
      <c r="F216" s="73">
        <v>100</v>
      </c>
      <c r="G216" s="115"/>
      <c r="H216" s="151">
        <f t="shared" si="14"/>
        <v>1</v>
      </c>
      <c r="I216" s="33">
        <f t="shared" si="13"/>
        <v>1</v>
      </c>
    </row>
    <row r="217" spans="1:9">
      <c r="A217" s="179" t="s">
        <v>379</v>
      </c>
      <c r="B217" s="179"/>
      <c r="C217" s="179"/>
      <c r="D217" s="179"/>
      <c r="E217" s="179"/>
      <c r="F217" s="179"/>
      <c r="G217" s="179"/>
      <c r="H217" s="49"/>
      <c r="I217" s="33"/>
    </row>
    <row r="218" spans="1:9" ht="25.5">
      <c r="A218" s="122">
        <v>9</v>
      </c>
      <c r="B218" s="77" t="s">
        <v>356</v>
      </c>
      <c r="C218" s="122" t="s">
        <v>70</v>
      </c>
      <c r="D218" s="115"/>
      <c r="E218" s="122">
        <v>100</v>
      </c>
      <c r="F218" s="73">
        <v>100</v>
      </c>
      <c r="G218" s="115"/>
      <c r="H218" s="148">
        <f>F218/E218</f>
        <v>1</v>
      </c>
      <c r="I218" s="33">
        <f t="shared" si="13"/>
        <v>1</v>
      </c>
    </row>
    <row r="219" spans="1:9" ht="25.5">
      <c r="A219" s="122">
        <v>10</v>
      </c>
      <c r="B219" s="77" t="s">
        <v>357</v>
      </c>
      <c r="C219" s="122" t="s">
        <v>70</v>
      </c>
      <c r="D219" s="115"/>
      <c r="E219" s="122">
        <v>100</v>
      </c>
      <c r="F219" s="73">
        <v>100</v>
      </c>
      <c r="G219" s="115"/>
      <c r="H219" s="148">
        <f t="shared" ref="H219:H222" si="15">F219/E219</f>
        <v>1</v>
      </c>
      <c r="I219" s="33">
        <f t="shared" si="13"/>
        <v>1</v>
      </c>
    </row>
    <row r="220" spans="1:9" ht="38.25">
      <c r="A220" s="122">
        <v>11</v>
      </c>
      <c r="B220" s="116" t="s">
        <v>358</v>
      </c>
      <c r="C220" s="122" t="s">
        <v>380</v>
      </c>
      <c r="D220" s="115"/>
      <c r="E220" s="122">
        <v>47</v>
      </c>
      <c r="F220" s="73">
        <v>40.4</v>
      </c>
      <c r="G220" s="115"/>
      <c r="H220" s="148">
        <f t="shared" si="15"/>
        <v>0.8595744680851064</v>
      </c>
      <c r="I220" s="33">
        <f t="shared" si="13"/>
        <v>1</v>
      </c>
    </row>
    <row r="221" spans="1:9" ht="38.25">
      <c r="A221" s="122">
        <v>12</v>
      </c>
      <c r="B221" s="77" t="s">
        <v>359</v>
      </c>
      <c r="C221" s="122" t="s">
        <v>381</v>
      </c>
      <c r="D221" s="115"/>
      <c r="E221" s="122">
        <v>260</v>
      </c>
      <c r="F221" s="73">
        <v>75.099999999999994</v>
      </c>
      <c r="G221" s="115"/>
      <c r="H221" s="148">
        <f t="shared" si="15"/>
        <v>0.28884615384615381</v>
      </c>
      <c r="I221" s="33">
        <f t="shared" si="13"/>
        <v>1</v>
      </c>
    </row>
    <row r="222" spans="1:9" ht="38.25">
      <c r="A222" s="122">
        <v>13</v>
      </c>
      <c r="B222" s="77" t="s">
        <v>360</v>
      </c>
      <c r="C222" s="122" t="s">
        <v>142</v>
      </c>
      <c r="D222" s="115"/>
      <c r="E222" s="122">
        <v>3</v>
      </c>
      <c r="F222" s="73">
        <v>0</v>
      </c>
      <c r="G222" s="115"/>
      <c r="H222" s="148">
        <f t="shared" si="15"/>
        <v>0</v>
      </c>
      <c r="I222" s="33">
        <f t="shared" si="13"/>
        <v>1</v>
      </c>
    </row>
    <row r="223" spans="1:9">
      <c r="A223" s="183" t="s">
        <v>388</v>
      </c>
      <c r="B223" s="183"/>
      <c r="C223" s="183"/>
      <c r="D223" s="183"/>
      <c r="E223" s="183"/>
      <c r="F223" s="183"/>
      <c r="G223" s="183"/>
      <c r="H223" s="49"/>
      <c r="I223" s="33"/>
    </row>
    <row r="224" spans="1:9" ht="38.25">
      <c r="A224" s="122">
        <v>14</v>
      </c>
      <c r="B224" s="77" t="s">
        <v>435</v>
      </c>
      <c r="C224" s="122" t="s">
        <v>70</v>
      </c>
      <c r="D224" s="73">
        <v>104.6</v>
      </c>
      <c r="E224" s="51">
        <v>90</v>
      </c>
      <c r="F224" s="73">
        <v>40.4</v>
      </c>
      <c r="G224" s="115"/>
      <c r="H224" s="148">
        <f>F224/E224</f>
        <v>0.44888888888888889</v>
      </c>
      <c r="I224" s="33">
        <f t="shared" si="13"/>
        <v>1</v>
      </c>
    </row>
    <row r="225" spans="1:9" ht="63.75">
      <c r="A225" s="122">
        <v>15</v>
      </c>
      <c r="B225" s="77" t="s">
        <v>436</v>
      </c>
      <c r="C225" s="122" t="s">
        <v>70</v>
      </c>
      <c r="D225" s="73">
        <v>135.19999999999999</v>
      </c>
      <c r="E225" s="51">
        <v>90</v>
      </c>
      <c r="F225" s="73">
        <v>934.5</v>
      </c>
      <c r="G225" s="115"/>
      <c r="H225" s="148">
        <v>1</v>
      </c>
      <c r="I225" s="33">
        <f t="shared" si="13"/>
        <v>1</v>
      </c>
    </row>
    <row r="226" spans="1:9" ht="63.75">
      <c r="A226" s="122">
        <v>16</v>
      </c>
      <c r="B226" s="75" t="s">
        <v>437</v>
      </c>
      <c r="C226" s="122" t="s">
        <v>70</v>
      </c>
      <c r="D226" s="73">
        <v>101.8</v>
      </c>
      <c r="E226" s="131">
        <v>85</v>
      </c>
      <c r="F226" s="73">
        <v>15</v>
      </c>
      <c r="G226" s="115"/>
      <c r="H226" s="148">
        <f t="shared" ref="H226:H236" si="16">F226/E226</f>
        <v>0.17647058823529413</v>
      </c>
      <c r="I226" s="33">
        <f t="shared" si="13"/>
        <v>1</v>
      </c>
    </row>
    <row r="227" spans="1:9" ht="51">
      <c r="A227" s="122">
        <v>17</v>
      </c>
      <c r="B227" s="117" t="s">
        <v>438</v>
      </c>
      <c r="C227" s="122" t="s">
        <v>70</v>
      </c>
      <c r="D227" s="73">
        <v>100.6</v>
      </c>
      <c r="E227" s="131">
        <v>85</v>
      </c>
      <c r="F227" s="73">
        <v>19.399999999999999</v>
      </c>
      <c r="G227" s="115"/>
      <c r="H227" s="148">
        <f t="shared" si="16"/>
        <v>0.22823529411764704</v>
      </c>
      <c r="I227" s="33">
        <f t="shared" si="13"/>
        <v>1</v>
      </c>
    </row>
    <row r="228" spans="1:9" ht="38.25">
      <c r="A228" s="122">
        <v>18</v>
      </c>
      <c r="B228" s="77" t="s">
        <v>439</v>
      </c>
      <c r="C228" s="122" t="s">
        <v>70</v>
      </c>
      <c r="D228" s="73">
        <v>104.1</v>
      </c>
      <c r="E228" s="131">
        <v>85</v>
      </c>
      <c r="F228" s="73">
        <v>275</v>
      </c>
      <c r="G228" s="115"/>
      <c r="H228" s="148">
        <f t="shared" si="16"/>
        <v>3.2352941176470589</v>
      </c>
      <c r="I228" s="33">
        <f t="shared" si="13"/>
        <v>1</v>
      </c>
    </row>
    <row r="229" spans="1:9" ht="38.25">
      <c r="A229" s="122">
        <v>19</v>
      </c>
      <c r="B229" s="77" t="s">
        <v>440</v>
      </c>
      <c r="C229" s="122" t="s">
        <v>70</v>
      </c>
      <c r="D229" s="73">
        <v>109.6</v>
      </c>
      <c r="E229" s="51">
        <v>90</v>
      </c>
      <c r="F229" s="73">
        <v>292.8</v>
      </c>
      <c r="G229" s="115"/>
      <c r="H229" s="148">
        <f t="shared" si="16"/>
        <v>3.2533333333333334</v>
      </c>
      <c r="I229" s="33">
        <f t="shared" si="13"/>
        <v>1</v>
      </c>
    </row>
    <row r="230" spans="1:9" ht="38.25">
      <c r="A230" s="122">
        <v>20</v>
      </c>
      <c r="B230" s="77" t="s">
        <v>361</v>
      </c>
      <c r="C230" s="122" t="s">
        <v>70</v>
      </c>
      <c r="D230" s="73">
        <v>100</v>
      </c>
      <c r="E230" s="131">
        <v>100</v>
      </c>
      <c r="F230" s="73">
        <v>100</v>
      </c>
      <c r="G230" s="115"/>
      <c r="H230" s="148">
        <f t="shared" si="16"/>
        <v>1</v>
      </c>
      <c r="I230" s="33">
        <f t="shared" si="13"/>
        <v>1</v>
      </c>
    </row>
    <row r="231" spans="1:9">
      <c r="A231" s="122">
        <v>21</v>
      </c>
      <c r="B231" s="77" t="s">
        <v>362</v>
      </c>
      <c r="C231" s="122" t="s">
        <v>70</v>
      </c>
      <c r="D231" s="73">
        <v>100</v>
      </c>
      <c r="E231" s="131">
        <v>100</v>
      </c>
      <c r="F231" s="73">
        <v>100</v>
      </c>
      <c r="G231" s="115"/>
      <c r="H231" s="148">
        <f t="shared" si="16"/>
        <v>1</v>
      </c>
      <c r="I231" s="33">
        <f t="shared" si="13"/>
        <v>1</v>
      </c>
    </row>
    <row r="232" spans="1:9" ht="38.25">
      <c r="A232" s="122">
        <v>22</v>
      </c>
      <c r="B232" s="77" t="s">
        <v>363</v>
      </c>
      <c r="C232" s="131" t="s">
        <v>382</v>
      </c>
      <c r="D232" s="73">
        <v>3</v>
      </c>
      <c r="E232" s="131">
        <v>2</v>
      </c>
      <c r="F232" s="73">
        <v>0</v>
      </c>
      <c r="G232" s="115"/>
      <c r="H232" s="148">
        <f t="shared" si="16"/>
        <v>0</v>
      </c>
      <c r="I232" s="33">
        <f t="shared" si="13"/>
        <v>1</v>
      </c>
    </row>
    <row r="233" spans="1:9" ht="38.25">
      <c r="A233" s="131">
        <v>23</v>
      </c>
      <c r="B233" s="77" t="s">
        <v>364</v>
      </c>
      <c r="C233" s="122" t="s">
        <v>382</v>
      </c>
      <c r="D233" s="73">
        <v>14</v>
      </c>
      <c r="E233" s="51">
        <v>3</v>
      </c>
      <c r="F233" s="73">
        <v>0</v>
      </c>
      <c r="G233" s="115"/>
      <c r="H233" s="148">
        <f t="shared" si="16"/>
        <v>0</v>
      </c>
      <c r="I233" s="33">
        <f t="shared" si="13"/>
        <v>1</v>
      </c>
    </row>
    <row r="234" spans="1:9" ht="38.25">
      <c r="A234" s="131">
        <v>24</v>
      </c>
      <c r="B234" s="77" t="s">
        <v>365</v>
      </c>
      <c r="C234" s="122" t="s">
        <v>70</v>
      </c>
      <c r="D234" s="73">
        <v>77.2</v>
      </c>
      <c r="E234" s="51">
        <v>77.2</v>
      </c>
      <c r="F234" s="73">
        <v>77.2</v>
      </c>
      <c r="G234" s="115"/>
      <c r="H234" s="148">
        <f t="shared" si="16"/>
        <v>1</v>
      </c>
      <c r="I234" s="33">
        <f t="shared" si="13"/>
        <v>1</v>
      </c>
    </row>
    <row r="235" spans="1:9" ht="63.75">
      <c r="A235" s="131">
        <v>25</v>
      </c>
      <c r="B235" s="77" t="s">
        <v>441</v>
      </c>
      <c r="C235" s="131" t="s">
        <v>70</v>
      </c>
      <c r="D235" s="73">
        <v>144.19999999999999</v>
      </c>
      <c r="E235" s="51">
        <v>90</v>
      </c>
      <c r="F235" s="73">
        <v>82.9</v>
      </c>
      <c r="G235" s="115"/>
      <c r="H235" s="148">
        <f t="shared" si="16"/>
        <v>0.92111111111111121</v>
      </c>
      <c r="I235" s="33">
        <f t="shared" si="13"/>
        <v>1</v>
      </c>
    </row>
    <row r="236" spans="1:9" ht="38.25">
      <c r="A236" s="131">
        <v>26</v>
      </c>
      <c r="B236" s="77" t="s">
        <v>442</v>
      </c>
      <c r="C236" s="131" t="s">
        <v>70</v>
      </c>
      <c r="D236" s="73">
        <v>108.9</v>
      </c>
      <c r="E236" s="51">
        <v>90</v>
      </c>
      <c r="F236" s="73">
        <v>140.30000000000001</v>
      </c>
      <c r="G236" s="115"/>
      <c r="H236" s="148">
        <f t="shared" si="16"/>
        <v>1.558888888888889</v>
      </c>
      <c r="I236" s="33">
        <f t="shared" si="13"/>
        <v>1</v>
      </c>
    </row>
    <row r="237" spans="1:9" ht="51">
      <c r="A237" s="131">
        <v>27</v>
      </c>
      <c r="B237" s="77" t="s">
        <v>443</v>
      </c>
      <c r="C237" s="131" t="s">
        <v>70</v>
      </c>
      <c r="D237" s="73">
        <v>100</v>
      </c>
      <c r="E237" s="51">
        <v>0</v>
      </c>
      <c r="F237" s="73">
        <v>0</v>
      </c>
      <c r="G237" s="115"/>
      <c r="H237" s="148">
        <v>1</v>
      </c>
      <c r="I237" s="33">
        <f t="shared" si="13"/>
        <v>1</v>
      </c>
    </row>
    <row r="238" spans="1:9" ht="25.5">
      <c r="A238" s="131">
        <v>28</v>
      </c>
      <c r="B238" s="77" t="s">
        <v>444</v>
      </c>
      <c r="C238" s="131" t="s">
        <v>70</v>
      </c>
      <c r="D238" s="73">
        <v>100</v>
      </c>
      <c r="E238" s="51">
        <v>0</v>
      </c>
      <c r="F238" s="73">
        <v>0</v>
      </c>
      <c r="G238" s="115"/>
      <c r="H238" s="148">
        <v>1</v>
      </c>
      <c r="I238" s="33">
        <f t="shared" si="13"/>
        <v>1</v>
      </c>
    </row>
    <row r="239" spans="1:9">
      <c r="A239" s="183" t="s">
        <v>389</v>
      </c>
      <c r="B239" s="183"/>
      <c r="C239" s="183"/>
      <c r="D239" s="183"/>
      <c r="E239" s="183"/>
      <c r="F239" s="183"/>
      <c r="G239" s="183"/>
      <c r="H239" s="148"/>
      <c r="I239" s="33"/>
    </row>
    <row r="240" spans="1:9" ht="38.25">
      <c r="A240" s="122">
        <v>26</v>
      </c>
      <c r="B240" s="77" t="s">
        <v>366</v>
      </c>
      <c r="C240" s="122" t="s">
        <v>213</v>
      </c>
      <c r="D240" s="73">
        <v>0</v>
      </c>
      <c r="E240" s="131">
        <v>0</v>
      </c>
      <c r="F240" s="73">
        <v>0</v>
      </c>
      <c r="G240" s="115"/>
      <c r="H240" s="148">
        <v>1</v>
      </c>
      <c r="I240" s="33">
        <f t="shared" si="13"/>
        <v>1</v>
      </c>
    </row>
    <row r="241" spans="1:9" ht="51">
      <c r="A241" s="122">
        <v>27</v>
      </c>
      <c r="B241" s="77" t="s">
        <v>367</v>
      </c>
      <c r="C241" s="122" t="s">
        <v>70</v>
      </c>
      <c r="D241" s="73">
        <v>100</v>
      </c>
      <c r="E241" s="131">
        <v>100</v>
      </c>
      <c r="F241" s="73">
        <v>100</v>
      </c>
      <c r="G241" s="115"/>
      <c r="H241" s="148">
        <f t="shared" ref="H241:H244" si="17">F241/E241</f>
        <v>1</v>
      </c>
      <c r="I241" s="33">
        <f t="shared" si="13"/>
        <v>1</v>
      </c>
    </row>
    <row r="242" spans="1:9" ht="38.25">
      <c r="A242" s="122">
        <v>28</v>
      </c>
      <c r="B242" s="75" t="s">
        <v>368</v>
      </c>
      <c r="C242" s="122" t="s">
        <v>70</v>
      </c>
      <c r="D242" s="73">
        <v>100</v>
      </c>
      <c r="E242" s="131">
        <v>100</v>
      </c>
      <c r="F242" s="73">
        <v>100</v>
      </c>
      <c r="G242" s="115"/>
      <c r="H242" s="148">
        <f t="shared" si="17"/>
        <v>1</v>
      </c>
      <c r="I242" s="33">
        <f t="shared" si="13"/>
        <v>1</v>
      </c>
    </row>
    <row r="243" spans="1:9" ht="25.5">
      <c r="A243" s="122">
        <v>29</v>
      </c>
      <c r="B243" s="117" t="s">
        <v>369</v>
      </c>
      <c r="C243" s="122" t="s">
        <v>70</v>
      </c>
      <c r="D243" s="73">
        <v>100</v>
      </c>
      <c r="E243" s="131">
        <v>100</v>
      </c>
      <c r="F243" s="73">
        <v>100</v>
      </c>
      <c r="G243" s="115"/>
      <c r="H243" s="148">
        <f t="shared" si="17"/>
        <v>1</v>
      </c>
      <c r="I243" s="33">
        <f t="shared" si="13"/>
        <v>1</v>
      </c>
    </row>
    <row r="244" spans="1:9" ht="25.5">
      <c r="A244" s="122">
        <v>30</v>
      </c>
      <c r="B244" s="77" t="s">
        <v>370</v>
      </c>
      <c r="C244" s="122" t="s">
        <v>70</v>
      </c>
      <c r="D244" s="73">
        <v>100</v>
      </c>
      <c r="E244" s="131">
        <v>100</v>
      </c>
      <c r="F244" s="73">
        <v>100</v>
      </c>
      <c r="G244" s="115"/>
      <c r="H244" s="148">
        <f t="shared" si="17"/>
        <v>1</v>
      </c>
      <c r="I244" s="33">
        <f t="shared" si="13"/>
        <v>1</v>
      </c>
    </row>
    <row r="245" spans="1:9" ht="38.25">
      <c r="A245" s="122">
        <v>31</v>
      </c>
      <c r="B245" s="77" t="s">
        <v>371</v>
      </c>
      <c r="C245" s="122" t="s">
        <v>70</v>
      </c>
      <c r="D245" s="73">
        <v>60</v>
      </c>
      <c r="E245" s="131">
        <v>63</v>
      </c>
      <c r="F245" s="73" t="s">
        <v>418</v>
      </c>
      <c r="G245" s="131" t="s">
        <v>445</v>
      </c>
      <c r="H245" s="148"/>
      <c r="I245" s="33"/>
    </row>
    <row r="246" spans="1:9" ht="27.75" customHeight="1">
      <c r="A246" s="179" t="s">
        <v>387</v>
      </c>
      <c r="B246" s="179"/>
      <c r="C246" s="179"/>
      <c r="D246" s="179"/>
      <c r="E246" s="179"/>
      <c r="F246" s="179"/>
      <c r="G246" s="179"/>
      <c r="H246" s="49"/>
      <c r="I246" s="33"/>
    </row>
    <row r="247" spans="1:9" ht="56.25">
      <c r="A247" s="122">
        <v>32</v>
      </c>
      <c r="B247" s="77" t="s">
        <v>372</v>
      </c>
      <c r="C247" s="129" t="s">
        <v>383</v>
      </c>
      <c r="D247" s="73">
        <v>100</v>
      </c>
      <c r="E247" s="140">
        <v>100</v>
      </c>
      <c r="F247" s="73">
        <v>15</v>
      </c>
      <c r="G247" s="115"/>
      <c r="H247" s="148">
        <f>F247/E247</f>
        <v>0.15</v>
      </c>
      <c r="I247" s="33">
        <f t="shared" si="13"/>
        <v>1</v>
      </c>
    </row>
    <row r="248" spans="1:9" ht="56.25">
      <c r="A248" s="122">
        <v>33</v>
      </c>
      <c r="B248" s="77" t="s">
        <v>373</v>
      </c>
      <c r="C248" s="129" t="s">
        <v>383</v>
      </c>
      <c r="D248" s="73">
        <v>99.2</v>
      </c>
      <c r="E248" s="140">
        <v>100</v>
      </c>
      <c r="F248" s="73">
        <v>22.6</v>
      </c>
      <c r="G248" s="140" t="s">
        <v>448</v>
      </c>
      <c r="H248" s="148">
        <f t="shared" ref="H248:H255" si="18">F248/E248</f>
        <v>0.22600000000000001</v>
      </c>
      <c r="I248" s="33">
        <f t="shared" si="13"/>
        <v>1</v>
      </c>
    </row>
    <row r="249" spans="1:9" ht="98.25" customHeight="1">
      <c r="A249" s="122">
        <v>34</v>
      </c>
      <c r="B249" s="77" t="s">
        <v>374</v>
      </c>
      <c r="C249" s="129" t="s">
        <v>386</v>
      </c>
      <c r="D249" s="73">
        <v>94.9</v>
      </c>
      <c r="E249" s="140">
        <v>100</v>
      </c>
      <c r="F249" s="73">
        <v>10.199999999999999</v>
      </c>
      <c r="G249" s="140" t="s">
        <v>449</v>
      </c>
      <c r="H249" s="148">
        <f t="shared" si="18"/>
        <v>0.10199999999999999</v>
      </c>
      <c r="I249" s="33">
        <f t="shared" si="13"/>
        <v>1</v>
      </c>
    </row>
    <row r="250" spans="1:9" ht="38.25">
      <c r="A250" s="122">
        <v>35</v>
      </c>
      <c r="B250" s="75" t="s">
        <v>375</v>
      </c>
      <c r="C250" s="113" t="s">
        <v>213</v>
      </c>
      <c r="D250" s="73">
        <v>0</v>
      </c>
      <c r="E250" s="140">
        <v>0</v>
      </c>
      <c r="F250" s="73">
        <v>0</v>
      </c>
      <c r="G250" s="140"/>
      <c r="H250" s="148">
        <v>1</v>
      </c>
      <c r="I250" s="33">
        <f t="shared" si="13"/>
        <v>1</v>
      </c>
    </row>
    <row r="251" spans="1:9" ht="38.25">
      <c r="A251" s="122">
        <v>36</v>
      </c>
      <c r="B251" s="75" t="s">
        <v>376</v>
      </c>
      <c r="C251" s="113" t="s">
        <v>384</v>
      </c>
      <c r="D251" s="73">
        <v>0</v>
      </c>
      <c r="E251" s="140">
        <v>0</v>
      </c>
      <c r="F251" s="73">
        <v>0</v>
      </c>
      <c r="G251" s="140"/>
      <c r="H251" s="148">
        <v>1</v>
      </c>
      <c r="I251" s="33">
        <f t="shared" si="13"/>
        <v>1</v>
      </c>
    </row>
    <row r="252" spans="1:9" ht="56.25">
      <c r="A252" s="122">
        <v>37</v>
      </c>
      <c r="B252" s="75" t="s">
        <v>326</v>
      </c>
      <c r="C252" s="113" t="s">
        <v>327</v>
      </c>
      <c r="D252" s="73">
        <v>100</v>
      </c>
      <c r="E252" s="140">
        <v>100</v>
      </c>
      <c r="F252" s="73">
        <v>100</v>
      </c>
      <c r="G252" s="140"/>
      <c r="H252" s="148">
        <f t="shared" si="18"/>
        <v>1</v>
      </c>
      <c r="I252" s="33">
        <f t="shared" si="13"/>
        <v>1</v>
      </c>
    </row>
    <row r="253" spans="1:9" ht="56.25">
      <c r="A253" s="122">
        <v>38</v>
      </c>
      <c r="B253" s="75" t="s">
        <v>328</v>
      </c>
      <c r="C253" s="113" t="s">
        <v>327</v>
      </c>
      <c r="D253" s="73">
        <v>100</v>
      </c>
      <c r="E253" s="140">
        <v>100</v>
      </c>
      <c r="F253" s="73">
        <v>100</v>
      </c>
      <c r="G253" s="140"/>
      <c r="H253" s="148">
        <f t="shared" si="18"/>
        <v>1</v>
      </c>
      <c r="I253" s="33">
        <f t="shared" si="13"/>
        <v>1</v>
      </c>
    </row>
    <row r="254" spans="1:9" ht="56.25">
      <c r="A254" s="122">
        <v>39</v>
      </c>
      <c r="B254" s="75" t="s">
        <v>329</v>
      </c>
      <c r="C254" s="113" t="s">
        <v>327</v>
      </c>
      <c r="D254" s="73">
        <v>100</v>
      </c>
      <c r="E254" s="140">
        <v>100</v>
      </c>
      <c r="F254" s="73">
        <v>100</v>
      </c>
      <c r="G254" s="140"/>
      <c r="H254" s="148">
        <f t="shared" si="18"/>
        <v>1</v>
      </c>
      <c r="I254" s="33">
        <f t="shared" si="13"/>
        <v>1</v>
      </c>
    </row>
    <row r="255" spans="1:9" ht="56.25">
      <c r="A255" s="122">
        <v>40</v>
      </c>
      <c r="B255" s="75" t="s">
        <v>330</v>
      </c>
      <c r="C255" s="113" t="s">
        <v>385</v>
      </c>
      <c r="D255" s="73">
        <v>95</v>
      </c>
      <c r="E255" s="140">
        <v>95</v>
      </c>
      <c r="F255" s="73">
        <v>95</v>
      </c>
      <c r="G255" s="140"/>
      <c r="H255" s="148">
        <f t="shared" si="18"/>
        <v>1</v>
      </c>
      <c r="I255" s="33">
        <f t="shared" si="13"/>
        <v>1</v>
      </c>
    </row>
    <row r="256" spans="1:9">
      <c r="C256" s="32"/>
    </row>
    <row r="257" spans="3:3">
      <c r="C257" s="32"/>
    </row>
  </sheetData>
  <mergeCells count="51">
    <mergeCell ref="A223:G223"/>
    <mergeCell ref="A239:G239"/>
    <mergeCell ref="A246:G246"/>
    <mergeCell ref="A94:G94"/>
    <mergeCell ref="A107:G107"/>
    <mergeCell ref="A116:G116"/>
    <mergeCell ref="A120:G120"/>
    <mergeCell ref="A125:G125"/>
    <mergeCell ref="A208:G208"/>
    <mergeCell ref="A121:G121"/>
    <mergeCell ref="A135:G135"/>
    <mergeCell ref="A148:G148"/>
    <mergeCell ref="A155:G155"/>
    <mergeCell ref="A162:G162"/>
    <mergeCell ref="A174:G174"/>
    <mergeCell ref="A175:G175"/>
    <mergeCell ref="A1:G1"/>
    <mergeCell ref="A51:G51"/>
    <mergeCell ref="A53:A55"/>
    <mergeCell ref="C53:C55"/>
    <mergeCell ref="A46:G46"/>
    <mergeCell ref="A2:G2"/>
    <mergeCell ref="A7:G7"/>
    <mergeCell ref="A8:G8"/>
    <mergeCell ref="A15:G15"/>
    <mergeCell ref="A34:G34"/>
    <mergeCell ref="A40:G40"/>
    <mergeCell ref="D3:F3"/>
    <mergeCell ref="E4:F4"/>
    <mergeCell ref="A3:A5"/>
    <mergeCell ref="B3:B5"/>
    <mergeCell ref="C3:C5"/>
    <mergeCell ref="D4:D5"/>
    <mergeCell ref="A79:G79"/>
    <mergeCell ref="G3:G5"/>
    <mergeCell ref="A59:G59"/>
    <mergeCell ref="A62:G62"/>
    <mergeCell ref="A64:G64"/>
    <mergeCell ref="A66:G66"/>
    <mergeCell ref="A70:G70"/>
    <mergeCell ref="A82:G82"/>
    <mergeCell ref="A86:G86"/>
    <mergeCell ref="A87:G87"/>
    <mergeCell ref="A56:G56"/>
    <mergeCell ref="A57:G57"/>
    <mergeCell ref="A73:G73"/>
    <mergeCell ref="A188:G188"/>
    <mergeCell ref="A192:G192"/>
    <mergeCell ref="A199:G199"/>
    <mergeCell ref="A217:G217"/>
    <mergeCell ref="A207:G207"/>
  </mergeCells>
  <pageMargins left="0.59055118110236227" right="0.39370078740157483" top="0.39370078740157483" bottom="0.39370078740157483" header="0" footer="0"/>
  <pageSetup paperSize="9" scale="99" orientation="landscape" horizontalDpi="180" verticalDpi="180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мероприятий</vt:lpstr>
      <vt:lpstr>Показатели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2017-07-06T08:22:37Z</dcterms:modified>
</cp:coreProperties>
</file>