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5" windowWidth="14805" windowHeight="7350" tabRatio="913"/>
  </bookViews>
  <sheets>
    <sheet name="Вариант ОК" sheetId="27" r:id="rId1"/>
  </sheets>
  <definedNames>
    <definedName name="_xlnm.Print_Area" localSheetId="0">'Вариант ОК'!$C$1:$U$92</definedName>
  </definedNames>
  <calcPr calcId="125725" iterateDelta="1E-4"/>
</workbook>
</file>

<file path=xl/calcChain.xml><?xml version="1.0" encoding="utf-8"?>
<calcChain xmlns="http://schemas.openxmlformats.org/spreadsheetml/2006/main">
  <c r="G6" i="27"/>
  <c r="Q46" l="1"/>
  <c r="U58"/>
  <c r="U57" s="1"/>
  <c r="T58"/>
  <c r="T57" s="1"/>
  <c r="S58"/>
  <c r="S57" s="1"/>
  <c r="R58"/>
  <c r="P58"/>
  <c r="O58"/>
  <c r="O57" s="1"/>
  <c r="N58"/>
  <c r="M58"/>
  <c r="M57" s="1"/>
  <c r="K58"/>
  <c r="J58"/>
  <c r="I58"/>
  <c r="H58"/>
  <c r="Q60"/>
  <c r="L60"/>
  <c r="G60"/>
  <c r="G58" s="1"/>
  <c r="G9"/>
  <c r="S65"/>
  <c r="R65"/>
  <c r="P65"/>
  <c r="O65"/>
  <c r="N65"/>
  <c r="M65"/>
  <c r="K65"/>
  <c r="J65"/>
  <c r="I65"/>
  <c r="H65"/>
  <c r="T65"/>
  <c r="Q69"/>
  <c r="L69"/>
  <c r="G69"/>
  <c r="U13"/>
  <c r="T13"/>
  <c r="S13"/>
  <c r="R13"/>
  <c r="P13"/>
  <c r="O13"/>
  <c r="N13"/>
  <c r="M13"/>
  <c r="K13"/>
  <c r="J13"/>
  <c r="I13"/>
  <c r="H13"/>
  <c r="Q19"/>
  <c r="L19"/>
  <c r="G19"/>
  <c r="T27"/>
  <c r="T26" s="1"/>
  <c r="Q30"/>
  <c r="I78"/>
  <c r="I27"/>
  <c r="U8"/>
  <c r="T8"/>
  <c r="S8"/>
  <c r="R8"/>
  <c r="P8"/>
  <c r="O8"/>
  <c r="N8"/>
  <c r="M8"/>
  <c r="H8"/>
  <c r="I8"/>
  <c r="Q12"/>
  <c r="L12"/>
  <c r="G12"/>
  <c r="K43"/>
  <c r="J43"/>
  <c r="I43"/>
  <c r="H43"/>
  <c r="T43"/>
  <c r="T42" s="1"/>
  <c r="O43"/>
  <c r="O42" s="1"/>
  <c r="N43"/>
  <c r="N42" s="1"/>
  <c r="J78"/>
  <c r="R78"/>
  <c r="R77" s="1"/>
  <c r="T78"/>
  <c r="O78"/>
  <c r="S78"/>
  <c r="N78"/>
  <c r="Q89"/>
  <c r="L89"/>
  <c r="G89"/>
  <c r="Q88"/>
  <c r="L88"/>
  <c r="G88"/>
  <c r="N63"/>
  <c r="P62"/>
  <c r="R62"/>
  <c r="T63"/>
  <c r="P63"/>
  <c r="O63"/>
  <c r="S63"/>
  <c r="G68"/>
  <c r="O27"/>
  <c r="O26" s="1"/>
  <c r="J27"/>
  <c r="J26" s="1"/>
  <c r="S27"/>
  <c r="S26" s="1"/>
  <c r="N27"/>
  <c r="N26" s="1"/>
  <c r="Q38"/>
  <c r="L38"/>
  <c r="G38"/>
  <c r="Q18"/>
  <c r="L18"/>
  <c r="G18"/>
  <c r="Q56"/>
  <c r="L56"/>
  <c r="G56"/>
  <c r="G46"/>
  <c r="Q92"/>
  <c r="Q91"/>
  <c r="L92"/>
  <c r="L91"/>
  <c r="U90"/>
  <c r="T90"/>
  <c r="S90"/>
  <c r="R90"/>
  <c r="P90"/>
  <c r="O90"/>
  <c r="N90"/>
  <c r="M90"/>
  <c r="Q87"/>
  <c r="Q86"/>
  <c r="Q85"/>
  <c r="Q84"/>
  <c r="Q83"/>
  <c r="Q82"/>
  <c r="Q81"/>
  <c r="Q80"/>
  <c r="Q79"/>
  <c r="L87"/>
  <c r="L86"/>
  <c r="L85"/>
  <c r="L84"/>
  <c r="L83"/>
  <c r="L82"/>
  <c r="L81"/>
  <c r="L80"/>
  <c r="L79"/>
  <c r="U78"/>
  <c r="P78"/>
  <c r="M78"/>
  <c r="M77" s="1"/>
  <c r="U77"/>
  <c r="Q76"/>
  <c r="Q75"/>
  <c r="Q74"/>
  <c r="L76"/>
  <c r="L75"/>
  <c r="L74"/>
  <c r="U73"/>
  <c r="T73"/>
  <c r="S73"/>
  <c r="R73"/>
  <c r="R70" s="1"/>
  <c r="P73"/>
  <c r="O73"/>
  <c r="N73"/>
  <c r="M73"/>
  <c r="M70" s="1"/>
  <c r="Q72"/>
  <c r="Q71" s="1"/>
  <c r="L72"/>
  <c r="L71" s="1"/>
  <c r="U71"/>
  <c r="T71"/>
  <c r="S71"/>
  <c r="S70" s="1"/>
  <c r="R71"/>
  <c r="P71"/>
  <c r="P70" s="1"/>
  <c r="O71"/>
  <c r="N71"/>
  <c r="N70" s="1"/>
  <c r="M71"/>
  <c r="Q68"/>
  <c r="Q67"/>
  <c r="Q65" s="1"/>
  <c r="Q66"/>
  <c r="Q64"/>
  <c r="Q63" s="1"/>
  <c r="L68"/>
  <c r="L67"/>
  <c r="L66"/>
  <c r="L64"/>
  <c r="L63" s="1"/>
  <c r="U62"/>
  <c r="M62"/>
  <c r="Q61"/>
  <c r="Q58" s="1"/>
  <c r="Q59"/>
  <c r="L61"/>
  <c r="L59"/>
  <c r="R57"/>
  <c r="N57"/>
  <c r="P57"/>
  <c r="Q55"/>
  <c r="Q54"/>
  <c r="Q53"/>
  <c r="Q52"/>
  <c r="Q51"/>
  <c r="Q50"/>
  <c r="Q49"/>
  <c r="Q48"/>
  <c r="Q47"/>
  <c r="Q45"/>
  <c r="Q44"/>
  <c r="L55"/>
  <c r="L54"/>
  <c r="L53"/>
  <c r="L52"/>
  <c r="L51"/>
  <c r="L50"/>
  <c r="L49"/>
  <c r="L48"/>
  <c r="L47"/>
  <c r="L46"/>
  <c r="L45"/>
  <c r="L44"/>
  <c r="U43"/>
  <c r="U42" s="1"/>
  <c r="S43"/>
  <c r="S42" s="1"/>
  <c r="R43"/>
  <c r="P43"/>
  <c r="P42" s="1"/>
  <c r="M43"/>
  <c r="M42" s="1"/>
  <c r="R42"/>
  <c r="Q41"/>
  <c r="Q40" s="1"/>
  <c r="Q39" s="1"/>
  <c r="L41"/>
  <c r="L40" s="1"/>
  <c r="L39" s="1"/>
  <c r="U40"/>
  <c r="U39" s="1"/>
  <c r="T40"/>
  <c r="T39" s="1"/>
  <c r="S40"/>
  <c r="S39" s="1"/>
  <c r="R40"/>
  <c r="R39"/>
  <c r="P40"/>
  <c r="P39" s="1"/>
  <c r="O40"/>
  <c r="O39" s="1"/>
  <c r="N40"/>
  <c r="N39" s="1"/>
  <c r="M40"/>
  <c r="M39" s="1"/>
  <c r="Q37"/>
  <c r="Q36"/>
  <c r="Q35"/>
  <c r="Q34"/>
  <c r="Q33"/>
  <c r="Q32"/>
  <c r="Q31"/>
  <c r="Q29"/>
  <c r="Q28"/>
  <c r="L37"/>
  <c r="L36"/>
  <c r="L35"/>
  <c r="L34"/>
  <c r="L33"/>
  <c r="L32"/>
  <c r="L31"/>
  <c r="L30"/>
  <c r="L29"/>
  <c r="L28"/>
  <c r="U27"/>
  <c r="U26" s="1"/>
  <c r="R27"/>
  <c r="R26" s="1"/>
  <c r="P27"/>
  <c r="P26" s="1"/>
  <c r="M27"/>
  <c r="M26"/>
  <c r="Q25"/>
  <c r="Q24"/>
  <c r="Q23"/>
  <c r="Q22"/>
  <c r="L25"/>
  <c r="L24"/>
  <c r="L23"/>
  <c r="L22"/>
  <c r="U21"/>
  <c r="U20" s="1"/>
  <c r="T21"/>
  <c r="T20" s="1"/>
  <c r="S21"/>
  <c r="S20" s="1"/>
  <c r="R21"/>
  <c r="R20" s="1"/>
  <c r="P21"/>
  <c r="P20" s="1"/>
  <c r="O21"/>
  <c r="O20" s="1"/>
  <c r="N21"/>
  <c r="N20" s="1"/>
  <c r="M21"/>
  <c r="M20" s="1"/>
  <c r="Q17"/>
  <c r="Q16"/>
  <c r="Q15"/>
  <c r="Q14"/>
  <c r="L17"/>
  <c r="L16"/>
  <c r="L15"/>
  <c r="L14"/>
  <c r="Q11"/>
  <c r="Q10"/>
  <c r="L11"/>
  <c r="L10"/>
  <c r="Q9"/>
  <c r="L9"/>
  <c r="G37"/>
  <c r="K90"/>
  <c r="I90"/>
  <c r="H90"/>
  <c r="J90"/>
  <c r="K78"/>
  <c r="K77" s="1"/>
  <c r="H78"/>
  <c r="G55"/>
  <c r="G17"/>
  <c r="G16"/>
  <c r="G15"/>
  <c r="L58" l="1"/>
  <c r="L57" s="1"/>
  <c r="L65"/>
  <c r="Q57"/>
  <c r="L13"/>
  <c r="Q13"/>
  <c r="L8"/>
  <c r="Q78"/>
  <c r="L78"/>
  <c r="T62"/>
  <c r="Q43"/>
  <c r="Q42" s="1"/>
  <c r="L43"/>
  <c r="L42" s="1"/>
  <c r="Q27"/>
  <c r="Q26" s="1"/>
  <c r="L27"/>
  <c r="L26" s="1"/>
  <c r="Q8"/>
  <c r="L73"/>
  <c r="L70" s="1"/>
  <c r="Q90"/>
  <c r="O62"/>
  <c r="N62"/>
  <c r="Q21"/>
  <c r="Q20" s="1"/>
  <c r="S62"/>
  <c r="O7"/>
  <c r="T70"/>
  <c r="O70"/>
  <c r="N77"/>
  <c r="S77"/>
  <c r="U70"/>
  <c r="N7"/>
  <c r="S7"/>
  <c r="L21"/>
  <c r="L20" s="1"/>
  <c r="L62"/>
  <c r="Q62"/>
  <c r="Q73"/>
  <c r="Q70" s="1"/>
  <c r="T77"/>
  <c r="R7"/>
  <c r="R6" s="1"/>
  <c r="P77"/>
  <c r="L90"/>
  <c r="O77"/>
  <c r="U7"/>
  <c r="U6" s="1"/>
  <c r="T7"/>
  <c r="M7"/>
  <c r="M6" s="1"/>
  <c r="P7"/>
  <c r="P6" s="1"/>
  <c r="I77"/>
  <c r="H77"/>
  <c r="J77"/>
  <c r="G11"/>
  <c r="K73"/>
  <c r="J73"/>
  <c r="I73"/>
  <c r="H73"/>
  <c r="K71"/>
  <c r="J71"/>
  <c r="I71"/>
  <c r="H71"/>
  <c r="Q77" l="1"/>
  <c r="N6"/>
  <c r="Q7"/>
  <c r="S6"/>
  <c r="L77"/>
  <c r="O6"/>
  <c r="T6"/>
  <c r="L7"/>
  <c r="K63"/>
  <c r="J63"/>
  <c r="I63"/>
  <c r="H63"/>
  <c r="K40"/>
  <c r="J40"/>
  <c r="I40"/>
  <c r="H40"/>
  <c r="K27"/>
  <c r="K26" s="1"/>
  <c r="I26"/>
  <c r="H27"/>
  <c r="H26" s="1"/>
  <c r="K21"/>
  <c r="K20" s="1"/>
  <c r="J21"/>
  <c r="H21"/>
  <c r="I21"/>
  <c r="G25"/>
  <c r="G24"/>
  <c r="K8"/>
  <c r="J8"/>
  <c r="Q6" l="1"/>
  <c r="L6"/>
  <c r="H39"/>
  <c r="I39"/>
  <c r="J39"/>
  <c r="K39"/>
  <c r="K70"/>
  <c r="G72"/>
  <c r="G71" s="1"/>
  <c r="G64"/>
  <c r="G63" s="1"/>
  <c r="J20"/>
  <c r="I20"/>
  <c r="H20"/>
  <c r="G10"/>
  <c r="G8" s="1"/>
  <c r="G14"/>
  <c r="G13" s="1"/>
  <c r="H57"/>
  <c r="K57"/>
  <c r="I57"/>
  <c r="J57"/>
  <c r="G41"/>
  <c r="G23"/>
  <c r="G22"/>
  <c r="G36"/>
  <c r="G35"/>
  <c r="G34"/>
  <c r="G33"/>
  <c r="G32"/>
  <c r="G31"/>
  <c r="G30"/>
  <c r="G29"/>
  <c r="G28"/>
  <c r="G61"/>
  <c r="G75"/>
  <c r="G59"/>
  <c r="G67"/>
  <c r="G66"/>
  <c r="G92"/>
  <c r="G91"/>
  <c r="G87"/>
  <c r="G86"/>
  <c r="G85"/>
  <c r="G84"/>
  <c r="G83"/>
  <c r="G82"/>
  <c r="G81"/>
  <c r="G80"/>
  <c r="G79"/>
  <c r="G76"/>
  <c r="G74"/>
  <c r="G54"/>
  <c r="G53"/>
  <c r="G52"/>
  <c r="G51"/>
  <c r="G50"/>
  <c r="G49"/>
  <c r="G48"/>
  <c r="G47"/>
  <c r="G45"/>
  <c r="G44"/>
  <c r="G65" l="1"/>
  <c r="G27"/>
  <c r="G26" s="1"/>
  <c r="G78"/>
  <c r="G43"/>
  <c r="G42" s="1"/>
  <c r="G90"/>
  <c r="G73"/>
  <c r="G70" s="1"/>
  <c r="G57"/>
  <c r="G21"/>
  <c r="G20" s="1"/>
  <c r="G40"/>
  <c r="G39" s="1"/>
  <c r="J42"/>
  <c r="J7"/>
  <c r="I7"/>
  <c r="H7"/>
  <c r="K7"/>
  <c r="I62"/>
  <c r="K62"/>
  <c r="J62"/>
  <c r="I70"/>
  <c r="H62"/>
  <c r="H70"/>
  <c r="J70"/>
  <c r="H42"/>
  <c r="I42"/>
  <c r="K42"/>
  <c r="G77" l="1"/>
  <c r="G7"/>
  <c r="G62"/>
  <c r="K6"/>
  <c r="H6"/>
  <c r="J6"/>
  <c r="I6"/>
</calcChain>
</file>

<file path=xl/sharedStrings.xml><?xml version="1.0" encoding="utf-8"?>
<sst xmlns="http://schemas.openxmlformats.org/spreadsheetml/2006/main" count="211" uniqueCount="134">
  <si>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</si>
  <si>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</si>
  <si>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</si>
  <si>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</si>
  <si>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</si>
  <si>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</si>
  <si>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</si>
  <si>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</si>
  <si>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Федеральный бюджет</t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</si>
  <si>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</si>
  <si>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</si>
  <si>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</si>
  <si>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Областной бюджет</t>
  </si>
  <si>
    <t>Местный бюджет</t>
  </si>
  <si>
    <t>Комитет по социальной защите населения администрации Волосовского муниципального района</t>
  </si>
  <si>
    <t>подпрограмма 4.  "Обеспечение реализации муниципальной программы"</t>
  </si>
  <si>
    <t>Сектор по культуре и молодежной политике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</si>
  <si>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</si>
  <si>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</si>
  <si>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</si>
  <si>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</si>
  <si>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</si>
  <si>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</si>
  <si>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</si>
  <si>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</si>
  <si>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</si>
  <si>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</si>
  <si>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</si>
  <si>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</si>
  <si>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</si>
  <si>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</si>
  <si>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</si>
  <si>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</si>
  <si>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</si>
  <si>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</si>
  <si>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</si>
  <si>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</si>
  <si>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</si>
  <si>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</si>
  <si>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>Мероприятие 23.05. Материальная помощь семьям с детьми, находящимся в трудной жизненной ситуации</t>
  </si>
  <si>
    <t>Мероприятие 23.06. Проведение новогодних мероприятий для детей, находящихся в трудной жизненной ситуации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</si>
  <si>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</si>
  <si>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</si>
  <si>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</si>
  <si>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</si>
  <si>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</si>
  <si>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Мероприятие.20.01. Развитие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</si>
  <si>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</si>
  <si>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</si>
  <si>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</si>
  <si>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</si>
  <si>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</si>
  <si>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</si>
  <si>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</si>
  <si>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</si>
  <si>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</si>
  <si>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</si>
  <si>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</si>
  <si>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</si>
  <si>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</si>
  <si>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</si>
  <si>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</si>
  <si>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</si>
  <si>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</si>
  <si>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</si>
  <si>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</si>
  <si>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</si>
  <si>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</si>
  <si>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</si>
  <si>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</si>
  <si>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</si>
  <si>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</si>
  <si>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20.11.Мероприятия по укреплению здоровья пожилых людей в Волосовском районе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</si>
  <si>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</si>
  <si>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</si>
  <si>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</si>
  <si>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</si>
  <si>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</si>
  <si>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</si>
  <si>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</si>
  <si>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</si>
  <si>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</si>
  <si>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</si>
  <si>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</si>
  <si>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</si>
  <si>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</si>
  <si>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</si>
  <si>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</si>
  <si>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</si>
  <si>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</si>
  <si>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</si>
  <si>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План расходов в текущем году</t>
  </si>
  <si>
    <t>фактическое исполнение расходов на отчетную дату нарастающим итогом</t>
  </si>
  <si>
    <t>Выполнено на отчетную дату нарастающим итогом</t>
  </si>
  <si>
    <t>тыс. руб</t>
  </si>
  <si>
    <t>Мероприятие 20.12.Мероприятия в Волосовском районе в связи с 30-летием катастрофы на ЧАЭС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</si>
  <si>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отд. категорий граждан, оказание мер социальной  поддержки которым относится к ведению Санкт-Петербурга</t>
  </si>
  <si>
    <t>Мероприятие 23.11. 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</si>
  <si>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 xml:space="preserve">           </t>
  </si>
  <si>
    <t xml:space="preserve">                                                                           </t>
  </si>
  <si>
    <t xml:space="preserve">               </t>
  </si>
  <si>
    <t xml:space="preserve">                                      </t>
  </si>
  <si>
    <t xml:space="preserve">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</si>
  <si>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</si>
  <si>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</t>
  </si>
  <si>
    <t xml:space="preserve">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</si>
  <si>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</si>
  <si>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</si>
  <si>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</si>
  <si>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</si>
  <si>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</si>
  <si>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</si>
  <si>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Мероприятие 18.01 Мероприятияпо развитию детско-юношеского спорта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</si>
  <si>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</si>
  <si>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</t>
  </si>
  <si>
    <t xml:space="preserve">                                   </t>
  </si>
  <si>
    <t xml:space="preserve">                                           </t>
  </si>
  <si>
    <t xml:space="preserve">                                                                     </t>
  </si>
  <si>
    <t xml:space="preserve">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</si>
  <si>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</si>
  <si>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</si>
  <si>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Мероприятие 16.10. Расходы на реализацию комплекса мер по сохранению исторической памяти</t>
  </si>
  <si>
    <t>Мероприятие 16.11. Расходы на реализацию комплекса мер по профилактике правонарушений и рискованного поведения в молодежной среде</t>
  </si>
  <si>
    <t xml:space="preserve">                                 </t>
  </si>
  <si>
    <t>Мероприятие 19.04. Мероприятия по обеспечению жильем отдельных категорий граждан, установленных ФЗ от 12 января 1995г. №5-фз "О ветеранах"  в соответствии с Указом Президента РФ от 7 мая 2008г. № 714 "Об обеспечении жильем ветеранов ВОВ 1941*1945годов"</t>
  </si>
  <si>
    <t>Мероприятие 13.02  Организация мероприятий по приспособлению для доступа инвалидов отделения социальной реабилитации ресовершеннолетних МБУ КТЦСОН "Берегиня"</t>
  </si>
  <si>
    <t>Ответственный исполнитель: Комитет социальной защиты населения администрации Волосовского муниципального района</t>
  </si>
  <si>
    <t xml:space="preserve">Отчет о реализации муниципальной программы "Демографическое развитие Волосовского муниципального района Ленинградской области" </t>
  </si>
  <si>
    <t xml:space="preserve"> </t>
  </si>
  <si>
    <t>Мероприятие 23.04. Проведение районных мероприятий, посвященных Всероссийскому Дню матери</t>
  </si>
  <si>
    <t xml:space="preserve">Мероприятие 22.06. Расходы по обеспечению жильем граждан, уволенных с военной службы (службы), и приравненных к ним лиц 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</si>
  <si>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</si>
  <si>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Мероприятие 13.02  Организация мероприятий по приспособлению для доступа инвалидов зданий образовательных организаций</t>
  </si>
  <si>
    <t>Отчетный период: январь-июнь 2017 г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</si>
</sst>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Calibri"/>
      <family val="2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91A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i/>
      <sz val="12"/>
      <color rgb="FF00091A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0">
    <xf numFmtId="0" fontId="0" fillId="0" borderId="0" xfId="0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0" fillId="2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/>
    <xf numFmtId="2" fontId="1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7" fillId="2" borderId="0" xfId="0" applyFont="1" applyFill="1"/>
    <xf numFmtId="2" fontId="28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29" fillId="0" borderId="0" xfId="0" applyFont="1" applyFill="1"/>
    <xf numFmtId="0" fontId="27" fillId="0" borderId="0" xfId="0" applyFont="1"/>
    <xf numFmtId="2" fontId="1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" fontId="33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/>
    </xf>
    <xf numFmtId="2" fontId="34" fillId="4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/>
    </xf>
    <xf numFmtId="2" fontId="3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9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topLeftCell="C4" zoomScale="82" zoomScaleNormal="82" zoomScaleSheetLayoutView="70" workbookViewId="0">
      <selection activeCell="L6" sqref="L6"/>
    </sheetView>
  </sheetViews>
  <sheetFormatPr defaultRowHeight="121.5" customHeight="1"/>
  <cols>
    <col min="1" max="1" width="8.85546875" style="1" hidden="1" customWidth="1"/>
    <col min="2" max="2" width="18.7109375" style="1" hidden="1" customWidth="1"/>
    <col min="3" max="3" width="37.5703125" style="3" customWidth="1"/>
    <col min="4" max="4" width="14" style="17" customWidth="1"/>
    <col min="5" max="5" width="12.85546875" style="2" customWidth="1"/>
    <col min="6" max="6" width="13.28515625" style="2" customWidth="1"/>
    <col min="7" max="7" width="11.7109375" style="6" customWidth="1"/>
    <col min="8" max="8" width="10.140625" style="6" customWidth="1"/>
    <col min="9" max="9" width="12" style="6" customWidth="1"/>
    <col min="10" max="10" width="11" style="26" customWidth="1"/>
    <col min="11" max="11" width="9.42578125" style="26" customWidth="1"/>
    <col min="12" max="12" width="14.140625" customWidth="1"/>
    <col min="13" max="13" width="10.28515625" customWidth="1"/>
    <col min="14" max="14" width="12.42578125" customWidth="1"/>
    <col min="15" max="15" width="11.5703125" bestFit="1" customWidth="1"/>
    <col min="16" max="16" width="9.42578125" customWidth="1"/>
    <col min="17" max="17" width="13.28515625" customWidth="1"/>
    <col min="18" max="18" width="9.42578125" customWidth="1"/>
    <col min="19" max="19" width="11.42578125" customWidth="1"/>
    <col min="20" max="20" width="11.5703125" bestFit="1" customWidth="1"/>
    <col min="21" max="21" width="9" customWidth="1"/>
  </cols>
  <sheetData>
    <row r="1" spans="1:24" ht="87" customHeight="1">
      <c r="A1" s="18"/>
      <c r="B1" s="22"/>
      <c r="C1" s="124" t="s">
        <v>127</v>
      </c>
      <c r="D1" s="124"/>
      <c r="E1" s="124"/>
      <c r="F1" s="124"/>
      <c r="G1" s="124"/>
      <c r="H1" s="124"/>
      <c r="I1" s="124"/>
      <c r="J1" s="124"/>
      <c r="K1" s="124"/>
    </row>
    <row r="2" spans="1:24" ht="87" customHeight="1">
      <c r="A2" s="107"/>
      <c r="B2" s="108"/>
      <c r="C2" s="124" t="s">
        <v>133</v>
      </c>
      <c r="D2" s="124"/>
      <c r="E2" s="124"/>
      <c r="F2" s="124"/>
      <c r="G2" s="124"/>
      <c r="H2" s="106"/>
      <c r="I2" s="106"/>
      <c r="J2" s="106"/>
      <c r="K2" s="106"/>
    </row>
    <row r="3" spans="1:24" s="9" customFormat="1" ht="41.25" customHeight="1">
      <c r="A3" s="15"/>
      <c r="B3" s="24"/>
      <c r="C3" s="128" t="s">
        <v>126</v>
      </c>
      <c r="D3" s="129"/>
      <c r="E3" s="129"/>
      <c r="F3" s="129"/>
      <c r="G3" s="129"/>
      <c r="H3" s="129"/>
      <c r="I3" s="109" t="s">
        <v>128</v>
      </c>
      <c r="J3" s="23"/>
      <c r="K3" s="23" t="s">
        <v>94</v>
      </c>
    </row>
    <row r="4" spans="1:24" s="9" customFormat="1" ht="121.5" customHeight="1">
      <c r="A4" s="125" t="s">
        <v>10</v>
      </c>
      <c r="B4" s="125"/>
      <c r="C4" s="125"/>
      <c r="D4" s="126" t="s">
        <v>4</v>
      </c>
      <c r="E4" s="127" t="s">
        <v>5</v>
      </c>
      <c r="F4" s="127"/>
      <c r="G4" s="123" t="s">
        <v>91</v>
      </c>
      <c r="H4" s="123"/>
      <c r="I4" s="123"/>
      <c r="J4" s="123"/>
      <c r="K4" s="123"/>
      <c r="L4" s="123" t="s">
        <v>92</v>
      </c>
      <c r="M4" s="123"/>
      <c r="N4" s="123"/>
      <c r="O4" s="123"/>
      <c r="P4" s="123"/>
      <c r="Q4" s="123" t="s">
        <v>93</v>
      </c>
      <c r="R4" s="123"/>
      <c r="S4" s="123"/>
      <c r="T4" s="123"/>
      <c r="U4" s="123"/>
    </row>
    <row r="5" spans="1:24" s="9" customFormat="1" ht="121.5" customHeight="1">
      <c r="A5" s="125"/>
      <c r="B5" s="125"/>
      <c r="C5" s="125"/>
      <c r="D5" s="126"/>
      <c r="E5" s="27" t="s">
        <v>7</v>
      </c>
      <c r="F5" s="27" t="s">
        <v>6</v>
      </c>
      <c r="G5" s="16" t="s">
        <v>11</v>
      </c>
      <c r="H5" s="16" t="s">
        <v>8</v>
      </c>
      <c r="I5" s="82" t="s">
        <v>12</v>
      </c>
      <c r="J5" s="16" t="s">
        <v>13</v>
      </c>
      <c r="K5" s="16" t="s">
        <v>9</v>
      </c>
      <c r="L5" s="16" t="s">
        <v>11</v>
      </c>
      <c r="M5" s="16" t="s">
        <v>8</v>
      </c>
      <c r="N5" s="76" t="s">
        <v>12</v>
      </c>
      <c r="O5" s="16" t="s">
        <v>13</v>
      </c>
      <c r="P5" s="16" t="s">
        <v>9</v>
      </c>
      <c r="Q5" s="16" t="s">
        <v>11</v>
      </c>
      <c r="R5" s="16" t="s">
        <v>8</v>
      </c>
      <c r="S5" s="82" t="s">
        <v>12</v>
      </c>
      <c r="T5" s="16" t="s">
        <v>13</v>
      </c>
      <c r="U5" s="16" t="s">
        <v>9</v>
      </c>
    </row>
    <row r="6" spans="1:24" s="11" customFormat="1" ht="121.5" customHeight="1">
      <c r="A6" s="10"/>
      <c r="B6" s="10"/>
      <c r="C6" s="72" t="s">
        <v>23</v>
      </c>
      <c r="D6" s="48"/>
      <c r="E6" s="57">
        <v>42736</v>
      </c>
      <c r="F6" s="57">
        <v>43100</v>
      </c>
      <c r="G6" s="59">
        <f t="shared" ref="G6" si="0">SUM(G7,G20,G26,G39,G42,G57,G62,G70,G77)</f>
        <v>77273.709999999992</v>
      </c>
      <c r="H6" s="59">
        <f t="shared" ref="H6:U6" si="1">SUM(H7,H20,H26,H39,H42,H57,H62,H70,H77)</f>
        <v>753.1</v>
      </c>
      <c r="I6" s="77">
        <f t="shared" si="1"/>
        <v>43006.109999999993</v>
      </c>
      <c r="J6" s="59">
        <f t="shared" si="1"/>
        <v>33514.5</v>
      </c>
      <c r="K6" s="59">
        <f t="shared" si="1"/>
        <v>0</v>
      </c>
      <c r="L6" s="59">
        <f t="shared" si="1"/>
        <v>61265.51</v>
      </c>
      <c r="M6" s="59">
        <f t="shared" si="1"/>
        <v>0</v>
      </c>
      <c r="N6" s="77">
        <f t="shared" si="1"/>
        <v>43963.72</v>
      </c>
      <c r="O6" s="59">
        <f t="shared" si="1"/>
        <v>17301.79</v>
      </c>
      <c r="P6" s="59">
        <f t="shared" si="1"/>
        <v>0</v>
      </c>
      <c r="Q6" s="59">
        <f t="shared" si="1"/>
        <v>54383.86</v>
      </c>
      <c r="R6" s="59">
        <f t="shared" si="1"/>
        <v>0</v>
      </c>
      <c r="S6" s="77">
        <f t="shared" si="1"/>
        <v>37082.07</v>
      </c>
      <c r="T6" s="59">
        <f t="shared" si="1"/>
        <v>17301.79</v>
      </c>
      <c r="U6" s="59">
        <f t="shared" si="1"/>
        <v>0</v>
      </c>
      <c r="V6" s="60"/>
      <c r="W6" s="60"/>
      <c r="X6" s="11" t="s">
        <v>117</v>
      </c>
    </row>
    <row r="7" spans="1:24" s="12" customFormat="1" ht="121.5" customHeight="1">
      <c r="A7" s="19"/>
      <c r="B7" s="19"/>
      <c r="C7" s="73" t="s">
        <v>0</v>
      </c>
      <c r="D7" s="45" t="s">
        <v>14</v>
      </c>
      <c r="E7" s="57">
        <v>42736</v>
      </c>
      <c r="F7" s="57">
        <v>43100</v>
      </c>
      <c r="G7" s="37">
        <f t="shared" ref="G7:U7" si="2">SUM(G8,G13)</f>
        <v>17707.759999999998</v>
      </c>
      <c r="H7" s="37">
        <f t="shared" si="2"/>
        <v>753.1</v>
      </c>
      <c r="I7" s="78">
        <f t="shared" si="2"/>
        <v>3628.66</v>
      </c>
      <c r="J7" s="37">
        <f t="shared" si="2"/>
        <v>13326</v>
      </c>
      <c r="K7" s="37">
        <f t="shared" si="2"/>
        <v>0</v>
      </c>
      <c r="L7" s="37">
        <f t="shared" si="2"/>
        <v>13083.170000000002</v>
      </c>
      <c r="M7" s="37">
        <f t="shared" si="2"/>
        <v>0</v>
      </c>
      <c r="N7" s="78">
        <f t="shared" si="2"/>
        <v>7039.74</v>
      </c>
      <c r="O7" s="37">
        <f t="shared" si="2"/>
        <v>6043.43</v>
      </c>
      <c r="P7" s="37">
        <f t="shared" si="2"/>
        <v>0</v>
      </c>
      <c r="Q7" s="113">
        <f t="shared" si="2"/>
        <v>12161.960000000001</v>
      </c>
      <c r="R7" s="37">
        <f t="shared" si="2"/>
        <v>0</v>
      </c>
      <c r="S7" s="78">
        <f t="shared" si="2"/>
        <v>6118.53</v>
      </c>
      <c r="T7" s="37">
        <f t="shared" si="2"/>
        <v>6043.43</v>
      </c>
      <c r="U7" s="37">
        <f t="shared" si="2"/>
        <v>0</v>
      </c>
      <c r="V7" s="60"/>
      <c r="W7" s="60"/>
    </row>
    <row r="8" spans="1:24" s="12" customFormat="1" ht="121.5" customHeight="1">
      <c r="A8" s="7"/>
      <c r="B8" s="20"/>
      <c r="C8" s="74" t="s">
        <v>28</v>
      </c>
      <c r="D8" s="44" t="s">
        <v>14</v>
      </c>
      <c r="E8" s="57">
        <v>42736</v>
      </c>
      <c r="F8" s="57">
        <v>43100</v>
      </c>
      <c r="G8" s="37">
        <f t="shared" ref="G8:H8" si="3">SUM(G9,G10,G11,G12)</f>
        <v>3089.7599999999998</v>
      </c>
      <c r="H8" s="37">
        <f t="shared" si="3"/>
        <v>753.1</v>
      </c>
      <c r="I8" s="78">
        <f>SUM(I9,I10,I11,I12)</f>
        <v>2336.66</v>
      </c>
      <c r="J8" s="37">
        <f>SUM(J9,J10)</f>
        <v>0</v>
      </c>
      <c r="K8" s="37">
        <f>SUM(K9,K10)</f>
        <v>0</v>
      </c>
      <c r="L8" s="37">
        <f t="shared" ref="L8:U8" si="4">SUM(L9,L10,L11,L12)</f>
        <v>1180.0999999999999</v>
      </c>
      <c r="M8" s="37">
        <f t="shared" si="4"/>
        <v>0</v>
      </c>
      <c r="N8" s="78">
        <f t="shared" si="4"/>
        <v>1180.0999999999999</v>
      </c>
      <c r="O8" s="37">
        <f t="shared" si="4"/>
        <v>0</v>
      </c>
      <c r="P8" s="37">
        <f t="shared" si="4"/>
        <v>0</v>
      </c>
      <c r="Q8" s="37">
        <f t="shared" si="4"/>
        <v>258.89</v>
      </c>
      <c r="R8" s="37">
        <f t="shared" si="4"/>
        <v>0</v>
      </c>
      <c r="S8" s="78">
        <f t="shared" si="4"/>
        <v>258.89</v>
      </c>
      <c r="T8" s="37">
        <f t="shared" si="4"/>
        <v>0</v>
      </c>
      <c r="U8" s="37">
        <f t="shared" si="4"/>
        <v>0</v>
      </c>
      <c r="V8" s="60"/>
      <c r="W8" s="60"/>
    </row>
    <row r="9" spans="1:24" s="29" customFormat="1" ht="121.5" customHeight="1">
      <c r="A9" s="28"/>
      <c r="B9" s="28"/>
      <c r="C9" s="44" t="s">
        <v>26</v>
      </c>
      <c r="D9" s="44" t="s">
        <v>14</v>
      </c>
      <c r="E9" s="57">
        <v>42736</v>
      </c>
      <c r="F9" s="57">
        <v>43100</v>
      </c>
      <c r="G9" s="61">
        <f t="shared" ref="G9:G10" si="5">SUM(H9,I9,J9,K9)</f>
        <v>949.4</v>
      </c>
      <c r="H9" s="62"/>
      <c r="I9" s="101">
        <v>949.4</v>
      </c>
      <c r="J9" s="62"/>
      <c r="K9" s="62"/>
      <c r="L9" s="61">
        <f t="shared" ref="L9:L11" si="6">SUM(M9,N9,O9,P9)</f>
        <v>550</v>
      </c>
      <c r="M9" s="83"/>
      <c r="N9" s="101">
        <v>550</v>
      </c>
      <c r="O9" s="83"/>
      <c r="P9" s="83"/>
      <c r="Q9" s="61">
        <f t="shared" ref="Q9:Q11" si="7">SUM(R9,S9,T9,U9)</f>
        <v>258.89</v>
      </c>
      <c r="R9" s="83"/>
      <c r="S9" s="101">
        <v>258.89</v>
      </c>
      <c r="T9" s="83"/>
      <c r="U9" s="83"/>
      <c r="V9" s="63"/>
      <c r="W9" s="63"/>
    </row>
    <row r="10" spans="1:24" s="29" customFormat="1" ht="121.5" customHeight="1">
      <c r="A10" s="28"/>
      <c r="B10" s="28"/>
      <c r="C10" s="93" t="s">
        <v>27</v>
      </c>
      <c r="D10" s="100" t="s">
        <v>68</v>
      </c>
      <c r="E10" s="57">
        <v>42736</v>
      </c>
      <c r="F10" s="57">
        <v>43100</v>
      </c>
      <c r="G10" s="61">
        <f t="shared" si="5"/>
        <v>1387.26</v>
      </c>
      <c r="H10" s="62"/>
      <c r="I10" s="101">
        <v>1387.26</v>
      </c>
      <c r="J10" s="62"/>
      <c r="K10" s="62"/>
      <c r="L10" s="61">
        <f t="shared" si="6"/>
        <v>630.1</v>
      </c>
      <c r="M10" s="83"/>
      <c r="N10" s="84">
        <v>630.1</v>
      </c>
      <c r="O10" s="83"/>
      <c r="P10" s="83"/>
      <c r="Q10" s="61">
        <f t="shared" si="7"/>
        <v>0</v>
      </c>
      <c r="R10" s="83"/>
      <c r="S10" s="84">
        <v>0</v>
      </c>
      <c r="T10" s="83"/>
      <c r="U10" s="83"/>
      <c r="V10" s="63"/>
      <c r="W10" s="63"/>
    </row>
    <row r="11" spans="1:24" s="29" customFormat="1" ht="121.5" customHeight="1">
      <c r="A11" s="28"/>
      <c r="B11" s="28"/>
      <c r="C11" s="93" t="s">
        <v>67</v>
      </c>
      <c r="D11" s="100" t="s">
        <v>68</v>
      </c>
      <c r="E11" s="57">
        <v>42736</v>
      </c>
      <c r="F11" s="57">
        <v>43100</v>
      </c>
      <c r="G11" s="61">
        <f t="shared" ref="G11" si="8">SUM(H11,I11,J11,K11)</f>
        <v>753.1</v>
      </c>
      <c r="H11" s="62">
        <v>753.1</v>
      </c>
      <c r="I11" s="101"/>
      <c r="J11" s="62"/>
      <c r="K11" s="62"/>
      <c r="L11" s="61">
        <f t="shared" si="6"/>
        <v>0</v>
      </c>
      <c r="M11" s="83">
        <v>0</v>
      </c>
      <c r="N11" s="84"/>
      <c r="O11" s="83"/>
      <c r="P11" s="83"/>
      <c r="Q11" s="61">
        <f t="shared" si="7"/>
        <v>0</v>
      </c>
      <c r="R11" s="83">
        <v>0</v>
      </c>
      <c r="S11" s="84"/>
      <c r="T11" s="83"/>
      <c r="U11" s="83"/>
      <c r="V11" s="63"/>
      <c r="W11" s="63"/>
    </row>
    <row r="12" spans="1:24" s="29" customFormat="1" ht="121.5" customHeight="1">
      <c r="A12" s="28"/>
      <c r="B12" s="28"/>
      <c r="C12" s="93" t="s">
        <v>124</v>
      </c>
      <c r="D12" s="100" t="s">
        <v>68</v>
      </c>
      <c r="E12" s="57">
        <v>42736</v>
      </c>
      <c r="F12" s="57">
        <v>43100</v>
      </c>
      <c r="G12" s="61">
        <f t="shared" ref="G12" si="9">SUM(H12,I12,J12,K12)</f>
        <v>0</v>
      </c>
      <c r="H12" s="62">
        <v>0</v>
      </c>
      <c r="I12" s="101"/>
      <c r="J12" s="62"/>
      <c r="K12" s="62"/>
      <c r="L12" s="61">
        <f t="shared" ref="L12" si="10">SUM(M12,N12,O12,P12)</f>
        <v>0</v>
      </c>
      <c r="M12" s="83">
        <v>0</v>
      </c>
      <c r="N12" s="84"/>
      <c r="O12" s="83"/>
      <c r="P12" s="83"/>
      <c r="Q12" s="61">
        <f t="shared" ref="Q12" si="11">SUM(R12,S12,T12,U12)</f>
        <v>0</v>
      </c>
      <c r="R12" s="83">
        <v>0</v>
      </c>
      <c r="S12" s="84"/>
      <c r="T12" s="83"/>
      <c r="U12" s="83"/>
      <c r="V12" s="63"/>
      <c r="W12" s="63"/>
    </row>
    <row r="13" spans="1:24" s="29" customFormat="1" ht="121.5" customHeight="1">
      <c r="A13" s="28"/>
      <c r="B13" s="28"/>
      <c r="C13" s="52" t="s">
        <v>49</v>
      </c>
      <c r="D13" s="47"/>
      <c r="E13" s="57">
        <v>42736</v>
      </c>
      <c r="F13" s="57">
        <v>43100</v>
      </c>
      <c r="G13" s="61">
        <f t="shared" ref="G13:K13" si="12">SUM(G14,G15,G16,G17,G18,G19)</f>
        <v>14618</v>
      </c>
      <c r="H13" s="61">
        <f t="shared" si="12"/>
        <v>0</v>
      </c>
      <c r="I13" s="79">
        <f t="shared" si="12"/>
        <v>1292</v>
      </c>
      <c r="J13" s="61">
        <f t="shared" si="12"/>
        <v>13326</v>
      </c>
      <c r="K13" s="61">
        <f t="shared" si="12"/>
        <v>0</v>
      </c>
      <c r="L13" s="61">
        <f>SUM(L14,L15,L16,L17,L18,L19)</f>
        <v>11903.070000000002</v>
      </c>
      <c r="M13" s="61">
        <f t="shared" ref="M13:U13" si="13">SUM(M14,M15,M16,M17,M18,M19)</f>
        <v>0</v>
      </c>
      <c r="N13" s="79">
        <f t="shared" si="13"/>
        <v>5859.6399999999994</v>
      </c>
      <c r="O13" s="61">
        <f t="shared" si="13"/>
        <v>6043.43</v>
      </c>
      <c r="P13" s="61">
        <f t="shared" si="13"/>
        <v>0</v>
      </c>
      <c r="Q13" s="61">
        <f t="shared" si="13"/>
        <v>11903.070000000002</v>
      </c>
      <c r="R13" s="61">
        <f t="shared" si="13"/>
        <v>0</v>
      </c>
      <c r="S13" s="79">
        <f t="shared" si="13"/>
        <v>5859.6399999999994</v>
      </c>
      <c r="T13" s="61">
        <f t="shared" si="13"/>
        <v>6043.43</v>
      </c>
      <c r="U13" s="61">
        <f t="shared" si="13"/>
        <v>0</v>
      </c>
      <c r="V13" s="63"/>
      <c r="W13" s="63"/>
    </row>
    <row r="14" spans="1:24" s="29" customFormat="1" ht="121.5" customHeight="1">
      <c r="A14" s="28"/>
      <c r="B14" s="28"/>
      <c r="C14" s="53" t="s">
        <v>50</v>
      </c>
      <c r="D14" s="45" t="s">
        <v>14</v>
      </c>
      <c r="E14" s="57">
        <v>42736</v>
      </c>
      <c r="F14" s="57">
        <v>43100</v>
      </c>
      <c r="G14" s="61">
        <f t="shared" ref="G14:G16" si="14">SUM(H14,I14,J14,K14)</f>
        <v>13326</v>
      </c>
      <c r="H14" s="62"/>
      <c r="I14" s="101"/>
      <c r="J14" s="62">
        <v>13326</v>
      </c>
      <c r="K14" s="62"/>
      <c r="L14" s="61">
        <f t="shared" ref="L14:L17" si="15">SUM(M14,N14,O14,P14)</f>
        <v>6043.43</v>
      </c>
      <c r="M14" s="83"/>
      <c r="N14" s="84"/>
      <c r="O14" s="83">
        <v>6043.43</v>
      </c>
      <c r="P14" s="83"/>
      <c r="Q14" s="61">
        <f t="shared" ref="Q14:Q17" si="16">SUM(R14,S14,T14,U14)</f>
        <v>6043.43</v>
      </c>
      <c r="R14" s="83"/>
      <c r="S14" s="84"/>
      <c r="T14" s="83">
        <v>6043.43</v>
      </c>
      <c r="U14" s="83"/>
      <c r="V14" s="63"/>
      <c r="W14" s="63"/>
    </row>
    <row r="15" spans="1:24" s="29" customFormat="1" ht="121.5" customHeight="1">
      <c r="A15" s="28"/>
      <c r="B15" s="28"/>
      <c r="C15" s="49" t="s">
        <v>69</v>
      </c>
      <c r="D15" s="50" t="s">
        <v>68</v>
      </c>
      <c r="E15" s="57">
        <v>42736</v>
      </c>
      <c r="F15" s="57">
        <v>43100</v>
      </c>
      <c r="G15" s="61">
        <f t="shared" si="14"/>
        <v>1292</v>
      </c>
      <c r="H15" s="62"/>
      <c r="I15" s="101">
        <v>1292</v>
      </c>
      <c r="J15" s="62"/>
      <c r="K15" s="62"/>
      <c r="L15" s="61">
        <f t="shared" si="15"/>
        <v>335</v>
      </c>
      <c r="M15" s="83"/>
      <c r="N15" s="84">
        <v>335</v>
      </c>
      <c r="O15" s="83"/>
      <c r="P15" s="83"/>
      <c r="Q15" s="61">
        <f t="shared" si="16"/>
        <v>335</v>
      </c>
      <c r="R15" s="83"/>
      <c r="S15" s="84">
        <v>335</v>
      </c>
      <c r="T15" s="83"/>
      <c r="U15" s="83"/>
      <c r="V15" s="63" t="s">
        <v>120</v>
      </c>
      <c r="W15" s="63"/>
    </row>
    <row r="16" spans="1:24" s="29" customFormat="1" ht="121.5" customHeight="1">
      <c r="A16" s="28"/>
      <c r="B16" s="28"/>
      <c r="C16" s="49" t="s">
        <v>70</v>
      </c>
      <c r="D16" s="50" t="s">
        <v>14</v>
      </c>
      <c r="E16" s="57">
        <v>42736</v>
      </c>
      <c r="F16" s="57">
        <v>43100</v>
      </c>
      <c r="G16" s="61">
        <f t="shared" si="14"/>
        <v>0</v>
      </c>
      <c r="H16" s="62"/>
      <c r="I16" s="101">
        <v>0</v>
      </c>
      <c r="J16" s="62"/>
      <c r="K16" s="62"/>
      <c r="L16" s="61">
        <f t="shared" si="15"/>
        <v>5117.92</v>
      </c>
      <c r="M16" s="83"/>
      <c r="N16" s="101">
        <v>5117.92</v>
      </c>
      <c r="O16" s="83"/>
      <c r="P16" s="83"/>
      <c r="Q16" s="61">
        <f t="shared" si="16"/>
        <v>5117.92</v>
      </c>
      <c r="R16" s="83"/>
      <c r="S16" s="101">
        <v>5117.92</v>
      </c>
      <c r="T16" s="83"/>
      <c r="U16" s="83"/>
      <c r="V16" s="63"/>
      <c r="W16" s="63"/>
    </row>
    <row r="17" spans="1:23" s="29" customFormat="1" ht="121.5" customHeight="1">
      <c r="A17" s="28"/>
      <c r="B17" s="28"/>
      <c r="C17" s="49" t="s">
        <v>71</v>
      </c>
      <c r="D17" s="50" t="s">
        <v>14</v>
      </c>
      <c r="E17" s="57">
        <v>42736</v>
      </c>
      <c r="F17" s="57">
        <v>43100</v>
      </c>
      <c r="G17" s="61">
        <f t="shared" ref="G17" si="17">SUM(H17,I17,J17,K17)</f>
        <v>0</v>
      </c>
      <c r="H17" s="62"/>
      <c r="I17" s="101">
        <v>0</v>
      </c>
      <c r="J17" s="62"/>
      <c r="K17" s="62"/>
      <c r="L17" s="61">
        <f t="shared" si="15"/>
        <v>84.36</v>
      </c>
      <c r="M17" s="83"/>
      <c r="N17" s="101">
        <v>84.36</v>
      </c>
      <c r="O17" s="83"/>
      <c r="P17" s="83"/>
      <c r="Q17" s="61">
        <f t="shared" si="16"/>
        <v>84.36</v>
      </c>
      <c r="R17" s="83"/>
      <c r="S17" s="101">
        <v>84.36</v>
      </c>
      <c r="T17" s="83"/>
      <c r="U17" s="83"/>
      <c r="V17" s="63"/>
      <c r="W17" s="63"/>
    </row>
    <row r="18" spans="1:23" s="29" customFormat="1" ht="121.5" customHeight="1">
      <c r="A18" s="28"/>
      <c r="B18" s="28"/>
      <c r="C18" s="49" t="s">
        <v>96</v>
      </c>
      <c r="D18" s="58" t="s">
        <v>14</v>
      </c>
      <c r="E18" s="57">
        <v>42736</v>
      </c>
      <c r="F18" s="57">
        <v>43100</v>
      </c>
      <c r="G18" s="61">
        <f t="shared" ref="G18" si="18">SUM(H18,I18,J18,K18)</f>
        <v>0</v>
      </c>
      <c r="H18" s="62"/>
      <c r="I18" s="101">
        <v>0</v>
      </c>
      <c r="J18" s="62"/>
      <c r="K18" s="62"/>
      <c r="L18" s="61">
        <f t="shared" ref="L18" si="19">SUM(M18,N18,O18,P18)</f>
        <v>322.36</v>
      </c>
      <c r="M18" s="83"/>
      <c r="N18" s="101">
        <v>322.36</v>
      </c>
      <c r="O18" s="83"/>
      <c r="P18" s="83"/>
      <c r="Q18" s="61">
        <f t="shared" ref="Q18" si="20">SUM(R18,S18,T18,U18)</f>
        <v>322.36</v>
      </c>
      <c r="R18" s="83"/>
      <c r="S18" s="101">
        <v>322.36</v>
      </c>
      <c r="T18" s="83"/>
      <c r="U18" s="83"/>
      <c r="V18" s="63"/>
      <c r="W18" s="63"/>
    </row>
    <row r="19" spans="1:23" s="29" customFormat="1" ht="75.75" customHeight="1">
      <c r="A19" s="28"/>
      <c r="B19" s="28"/>
      <c r="C19" s="49" t="s">
        <v>130</v>
      </c>
      <c r="D19" s="116" t="s">
        <v>68</v>
      </c>
      <c r="E19" s="57">
        <v>42736</v>
      </c>
      <c r="F19" s="57">
        <v>43100</v>
      </c>
      <c r="G19" s="61">
        <f t="shared" ref="G19" si="21">SUM(H19,I19,J19,K19)</f>
        <v>0</v>
      </c>
      <c r="H19" s="62"/>
      <c r="I19" s="101">
        <v>0</v>
      </c>
      <c r="J19" s="62"/>
      <c r="K19" s="62"/>
      <c r="L19" s="61">
        <f t="shared" ref="L19" si="22">SUM(M19,N19,O19,P19)</f>
        <v>0</v>
      </c>
      <c r="M19" s="83">
        <v>0</v>
      </c>
      <c r="N19" s="101">
        <v>0</v>
      </c>
      <c r="O19" s="83"/>
      <c r="P19" s="83"/>
      <c r="Q19" s="61">
        <f t="shared" ref="Q19" si="23">SUM(R19,S19,T19,U19)</f>
        <v>0</v>
      </c>
      <c r="R19" s="83">
        <v>0</v>
      </c>
      <c r="S19" s="101">
        <v>0</v>
      </c>
      <c r="T19" s="83"/>
      <c r="U19" s="83"/>
      <c r="V19" s="63"/>
      <c r="W19" s="63"/>
    </row>
    <row r="20" spans="1:23" s="12" customFormat="1" ht="121.5" customHeight="1">
      <c r="A20" s="7"/>
      <c r="B20" s="7"/>
      <c r="C20" s="94" t="s">
        <v>1</v>
      </c>
      <c r="D20" s="96"/>
      <c r="E20" s="57">
        <v>42736</v>
      </c>
      <c r="F20" s="57">
        <v>43100</v>
      </c>
      <c r="G20" s="38">
        <f>SUM(G21)</f>
        <v>20474.89</v>
      </c>
      <c r="H20" s="38">
        <f t="shared" ref="H20:U20" si="24">SUM(H21)</f>
        <v>0</v>
      </c>
      <c r="I20" s="78">
        <f t="shared" si="24"/>
        <v>20174.89</v>
      </c>
      <c r="J20" s="38">
        <f t="shared" si="24"/>
        <v>300</v>
      </c>
      <c r="K20" s="38">
        <f t="shared" si="24"/>
        <v>0</v>
      </c>
      <c r="L20" s="38">
        <f>SUM(L21)</f>
        <v>25642.66</v>
      </c>
      <c r="M20" s="38">
        <f t="shared" si="24"/>
        <v>0</v>
      </c>
      <c r="N20" s="78">
        <f t="shared" si="24"/>
        <v>25462.66</v>
      </c>
      <c r="O20" s="38">
        <f t="shared" si="24"/>
        <v>180</v>
      </c>
      <c r="P20" s="38">
        <f t="shared" si="24"/>
        <v>0</v>
      </c>
      <c r="Q20" s="114">
        <f>SUM(Q21)</f>
        <v>23042.66</v>
      </c>
      <c r="R20" s="38">
        <f t="shared" si="24"/>
        <v>0</v>
      </c>
      <c r="S20" s="78">
        <f t="shared" si="24"/>
        <v>22862.66</v>
      </c>
      <c r="T20" s="38">
        <f t="shared" si="24"/>
        <v>180</v>
      </c>
      <c r="U20" s="38">
        <f t="shared" si="24"/>
        <v>0</v>
      </c>
      <c r="V20" s="60"/>
      <c r="W20" s="60"/>
    </row>
    <row r="21" spans="1:23" s="12" customFormat="1" ht="121.5" customHeight="1">
      <c r="A21" s="7"/>
      <c r="B21" s="20"/>
      <c r="C21" s="52" t="s">
        <v>29</v>
      </c>
      <c r="D21" s="47"/>
      <c r="E21" s="57">
        <v>42736</v>
      </c>
      <c r="F21" s="57">
        <v>43100</v>
      </c>
      <c r="G21" s="64">
        <f t="shared" ref="G21:U21" si="25">SUM(G22,G23,G24,G25)</f>
        <v>20474.89</v>
      </c>
      <c r="H21" s="64">
        <f t="shared" si="25"/>
        <v>0</v>
      </c>
      <c r="I21" s="80">
        <f t="shared" si="25"/>
        <v>20174.89</v>
      </c>
      <c r="J21" s="64">
        <f t="shared" si="25"/>
        <v>300</v>
      </c>
      <c r="K21" s="64">
        <f t="shared" si="25"/>
        <v>0</v>
      </c>
      <c r="L21" s="64">
        <f t="shared" si="25"/>
        <v>25642.66</v>
      </c>
      <c r="M21" s="64">
        <f t="shared" si="25"/>
        <v>0</v>
      </c>
      <c r="N21" s="80">
        <f t="shared" si="25"/>
        <v>25462.66</v>
      </c>
      <c r="O21" s="64">
        <f t="shared" si="25"/>
        <v>180</v>
      </c>
      <c r="P21" s="64">
        <f t="shared" si="25"/>
        <v>0</v>
      </c>
      <c r="Q21" s="64">
        <f t="shared" si="25"/>
        <v>23042.66</v>
      </c>
      <c r="R21" s="64">
        <f t="shared" si="25"/>
        <v>0</v>
      </c>
      <c r="S21" s="80">
        <f t="shared" si="25"/>
        <v>22862.66</v>
      </c>
      <c r="T21" s="64">
        <f t="shared" si="25"/>
        <v>180</v>
      </c>
      <c r="U21" s="64">
        <f t="shared" si="25"/>
        <v>0</v>
      </c>
      <c r="V21" s="60"/>
      <c r="W21" s="60"/>
    </row>
    <row r="22" spans="1:23" s="31" customFormat="1" ht="121.5" customHeight="1">
      <c r="A22" s="30"/>
      <c r="B22" s="30"/>
      <c r="C22" s="45" t="s">
        <v>30</v>
      </c>
      <c r="D22" s="44" t="s">
        <v>14</v>
      </c>
      <c r="E22" s="57">
        <v>42736</v>
      </c>
      <c r="F22" s="57">
        <v>43100</v>
      </c>
      <c r="G22" s="61">
        <f t="shared" ref="G22:G23" si="26">SUM(H22,I22,J22,K22)</f>
        <v>11737</v>
      </c>
      <c r="H22" s="65"/>
      <c r="I22" s="101">
        <v>11737</v>
      </c>
      <c r="J22" s="65"/>
      <c r="K22" s="65"/>
      <c r="L22" s="61">
        <f t="shared" ref="L22:L25" si="27">SUM(M22,N22,O22,P22)</f>
        <v>16500</v>
      </c>
      <c r="M22" s="85"/>
      <c r="N22" s="111">
        <v>16500</v>
      </c>
      <c r="O22" s="112"/>
      <c r="P22" s="112"/>
      <c r="Q22" s="61">
        <f t="shared" ref="Q22:Q25" si="28">SUM(R22,S22,T22,U22)</f>
        <v>13900</v>
      </c>
      <c r="R22" s="112"/>
      <c r="S22" s="111">
        <v>13900</v>
      </c>
      <c r="T22" s="112"/>
      <c r="U22" s="85"/>
      <c r="V22" s="66"/>
      <c r="W22" s="66"/>
    </row>
    <row r="23" spans="1:23" s="31" customFormat="1" ht="121.5" customHeight="1">
      <c r="A23" s="30"/>
      <c r="B23" s="30"/>
      <c r="C23" s="45" t="s">
        <v>31</v>
      </c>
      <c r="D23" s="44" t="s">
        <v>14</v>
      </c>
      <c r="E23" s="57">
        <v>42736</v>
      </c>
      <c r="F23" s="57">
        <v>43100</v>
      </c>
      <c r="G23" s="61">
        <f t="shared" si="26"/>
        <v>300</v>
      </c>
      <c r="H23" s="65"/>
      <c r="I23" s="101"/>
      <c r="J23" s="65">
        <v>300</v>
      </c>
      <c r="K23" s="65"/>
      <c r="L23" s="61">
        <f t="shared" si="27"/>
        <v>180</v>
      </c>
      <c r="M23" s="85"/>
      <c r="N23" s="111"/>
      <c r="O23" s="112">
        <v>180</v>
      </c>
      <c r="P23" s="112"/>
      <c r="Q23" s="61">
        <f t="shared" si="28"/>
        <v>180</v>
      </c>
      <c r="R23" s="112"/>
      <c r="S23" s="111"/>
      <c r="T23" s="112">
        <v>180</v>
      </c>
      <c r="U23" s="85"/>
      <c r="V23" s="66"/>
      <c r="W23" s="66"/>
    </row>
    <row r="24" spans="1:23" s="31" customFormat="1" ht="121.5" customHeight="1">
      <c r="A24" s="30"/>
      <c r="B24" s="30"/>
      <c r="C24" s="45" t="s">
        <v>32</v>
      </c>
      <c r="D24" s="44" t="s">
        <v>14</v>
      </c>
      <c r="E24" s="57">
        <v>42736</v>
      </c>
      <c r="F24" s="57">
        <v>43100</v>
      </c>
      <c r="G24" s="61">
        <f t="shared" ref="G24" si="29">SUM(H24,I24,J24,K24)</f>
        <v>8437.89</v>
      </c>
      <c r="H24" s="65"/>
      <c r="I24" s="101">
        <v>8437.89</v>
      </c>
      <c r="J24" s="65"/>
      <c r="K24" s="65"/>
      <c r="L24" s="61">
        <f t="shared" si="27"/>
        <v>8962.66</v>
      </c>
      <c r="M24" s="85"/>
      <c r="N24" s="111">
        <v>8962.66</v>
      </c>
      <c r="O24" s="85"/>
      <c r="P24" s="85"/>
      <c r="Q24" s="61">
        <f t="shared" si="28"/>
        <v>8962.66</v>
      </c>
      <c r="R24" s="85"/>
      <c r="S24" s="111">
        <v>8962.66</v>
      </c>
      <c r="T24" s="85"/>
      <c r="U24" s="85"/>
      <c r="V24" s="66"/>
      <c r="W24" s="66"/>
    </row>
    <row r="25" spans="1:23" s="31" customFormat="1" ht="121.5" customHeight="1">
      <c r="A25" s="30"/>
      <c r="B25" s="30"/>
      <c r="C25" s="45" t="s">
        <v>33</v>
      </c>
      <c r="D25" s="44" t="s">
        <v>14</v>
      </c>
      <c r="E25" s="57">
        <v>42736</v>
      </c>
      <c r="F25" s="57">
        <v>43100</v>
      </c>
      <c r="G25" s="61">
        <f t="shared" ref="G25" si="30">SUM(H25,I25,J25,K25)</f>
        <v>0</v>
      </c>
      <c r="H25" s="65"/>
      <c r="I25" s="101">
        <v>0</v>
      </c>
      <c r="J25" s="65"/>
      <c r="K25" s="65"/>
      <c r="L25" s="61">
        <f t="shared" si="27"/>
        <v>0</v>
      </c>
      <c r="M25" s="85"/>
      <c r="N25" s="111">
        <v>0</v>
      </c>
      <c r="O25" s="85"/>
      <c r="P25" s="85"/>
      <c r="Q25" s="61">
        <f t="shared" si="28"/>
        <v>0</v>
      </c>
      <c r="R25" s="85"/>
      <c r="S25" s="111">
        <v>0</v>
      </c>
      <c r="T25" s="85"/>
      <c r="U25" s="85"/>
      <c r="V25" s="66"/>
      <c r="W25" s="66"/>
    </row>
    <row r="26" spans="1:23" s="12" customFormat="1" ht="121.5" customHeight="1">
      <c r="A26" s="7"/>
      <c r="B26" s="20"/>
      <c r="C26" s="73" t="s">
        <v>2</v>
      </c>
      <c r="D26" s="48"/>
      <c r="E26" s="57">
        <v>42736</v>
      </c>
      <c r="F26" s="57">
        <v>43100</v>
      </c>
      <c r="G26" s="39">
        <f>SUM(,G27)</f>
        <v>562</v>
      </c>
      <c r="H26" s="39">
        <f t="shared" ref="H26:U26" si="31">SUM(,H27)</f>
        <v>0</v>
      </c>
      <c r="I26" s="81">
        <f t="shared" si="31"/>
        <v>0</v>
      </c>
      <c r="J26" s="39">
        <f t="shared" si="31"/>
        <v>562</v>
      </c>
      <c r="K26" s="39">
        <f t="shared" si="31"/>
        <v>0</v>
      </c>
      <c r="L26" s="39">
        <f>SUM(,L27)</f>
        <v>592.37</v>
      </c>
      <c r="M26" s="39">
        <f t="shared" si="31"/>
        <v>0</v>
      </c>
      <c r="N26" s="81">
        <f t="shared" si="31"/>
        <v>465.82</v>
      </c>
      <c r="O26" s="39">
        <f t="shared" si="31"/>
        <v>126.55000000000001</v>
      </c>
      <c r="P26" s="39">
        <f t="shared" si="31"/>
        <v>0</v>
      </c>
      <c r="Q26" s="39">
        <f>SUM(,Q27)</f>
        <v>592.37</v>
      </c>
      <c r="R26" s="39">
        <f t="shared" si="31"/>
        <v>0</v>
      </c>
      <c r="S26" s="81">
        <f t="shared" si="31"/>
        <v>465.82</v>
      </c>
      <c r="T26" s="39">
        <f t="shared" si="31"/>
        <v>126.55000000000001</v>
      </c>
      <c r="U26" s="39">
        <f t="shared" si="31"/>
        <v>0</v>
      </c>
      <c r="V26" s="60"/>
      <c r="W26" s="60"/>
    </row>
    <row r="27" spans="1:23" s="12" customFormat="1" ht="121.5" customHeight="1">
      <c r="A27" s="7"/>
      <c r="B27" s="20"/>
      <c r="C27" s="75" t="s">
        <v>35</v>
      </c>
      <c r="D27" s="47"/>
      <c r="E27" s="57">
        <v>42736</v>
      </c>
      <c r="F27" s="57">
        <v>43100</v>
      </c>
      <c r="G27" s="36">
        <f>SUM(G28,G29,G30,G31,G32,G33,G34,G35,G36,G37,G38)</f>
        <v>562</v>
      </c>
      <c r="H27" s="36">
        <f>SUM(H28,H29,H30,H31,H32,H33,H34,H35,H36)</f>
        <v>0</v>
      </c>
      <c r="I27" s="81">
        <f>SUM(I28,I29,I30,I31,I32,I33,I34,I35,I36,I37,I38)</f>
        <v>0</v>
      </c>
      <c r="J27" s="36">
        <f>SUM(J28,J29,J30,J31,J32,J33,J34,J35,J36,J37,J38)</f>
        <v>562</v>
      </c>
      <c r="K27" s="36">
        <f>SUM(K28,K29,K30,K31,K32,K33,K34,K35,K36)</f>
        <v>0</v>
      </c>
      <c r="L27" s="36">
        <f>SUM(L28,L29,L30,L31,L32,L33,L34,L35,L36,L37,L38)</f>
        <v>592.37</v>
      </c>
      <c r="M27" s="36">
        <f>SUM(M28,M29,M30,M31,M32,M33,M34,M35,M36)</f>
        <v>0</v>
      </c>
      <c r="N27" s="81">
        <f>SUM(N28,N29,N30,N31,N32,N33,N34,N35,N36,N37,N38)</f>
        <v>465.82</v>
      </c>
      <c r="O27" s="36">
        <f>SUM(O28,O29,O30,O31,O32,O33,O34,O35,O36,O37,O38)</f>
        <v>126.55000000000001</v>
      </c>
      <c r="P27" s="36">
        <f>SUM(P28,P29,P30,P31,P32,P33,P34,P35,P36)</f>
        <v>0</v>
      </c>
      <c r="Q27" s="36">
        <f>SUM(Q28,Q29,Q30,Q31,Q32,Q33,Q34,Q35,Q36,Q37,Q38)</f>
        <v>592.37</v>
      </c>
      <c r="R27" s="36">
        <f>SUM(R28,R29,R30,R31,R32,R33,R34,R35,R36)</f>
        <v>0</v>
      </c>
      <c r="S27" s="81">
        <f>SUM(S28,S29,S30,S31,S32,S33,S34,S35,S36,S37,S38)</f>
        <v>465.82</v>
      </c>
      <c r="T27" s="36">
        <f>SUM(T28,T29,T30,T31,T32,T33,T34,T35,T36,T37,T38)</f>
        <v>126.55000000000001</v>
      </c>
      <c r="U27" s="36">
        <f>SUM(U28,U29,U30,U31,U32,U33,U34,U35,U36)</f>
        <v>0</v>
      </c>
      <c r="V27" s="60"/>
      <c r="W27" s="60"/>
    </row>
    <row r="28" spans="1:23" s="9" customFormat="1" ht="121.5" customHeight="1">
      <c r="A28" s="8"/>
      <c r="B28" s="21"/>
      <c r="C28" s="45" t="s">
        <v>36</v>
      </c>
      <c r="D28" s="44" t="s">
        <v>14</v>
      </c>
      <c r="E28" s="57">
        <v>42736</v>
      </c>
      <c r="F28" s="57">
        <v>43100</v>
      </c>
      <c r="G28" s="61">
        <f t="shared" ref="G28:G37" si="32">SUM(H28,I28,J28,K28)</f>
        <v>40</v>
      </c>
      <c r="H28" s="65"/>
      <c r="I28" s="101"/>
      <c r="J28" s="65">
        <v>40</v>
      </c>
      <c r="K28" s="65"/>
      <c r="L28" s="61">
        <f t="shared" ref="L28:L37" si="33">SUM(M28,N28,O28,P28)</f>
        <v>37.5</v>
      </c>
      <c r="M28" s="87"/>
      <c r="N28" s="86"/>
      <c r="O28" s="87">
        <v>37.5</v>
      </c>
      <c r="P28" s="87"/>
      <c r="Q28" s="61">
        <f t="shared" ref="Q28:Q37" si="34">SUM(R28,S28,T28,U28)</f>
        <v>37.5</v>
      </c>
      <c r="R28" s="87"/>
      <c r="S28" s="86"/>
      <c r="T28" s="87">
        <v>37.5</v>
      </c>
      <c r="U28" s="87"/>
      <c r="V28" s="67"/>
      <c r="W28" s="67"/>
    </row>
    <row r="29" spans="1:23" s="4" customFormat="1" ht="121.5" customHeight="1">
      <c r="A29" s="5">
        <v>5221500</v>
      </c>
      <c r="B29" s="5" t="s">
        <v>3</v>
      </c>
      <c r="C29" s="45" t="s">
        <v>37</v>
      </c>
      <c r="D29" s="44" t="s">
        <v>14</v>
      </c>
      <c r="E29" s="57">
        <v>42736</v>
      </c>
      <c r="F29" s="57">
        <v>43100</v>
      </c>
      <c r="G29" s="61">
        <f t="shared" si="32"/>
        <v>45</v>
      </c>
      <c r="H29" s="65"/>
      <c r="I29" s="101"/>
      <c r="J29" s="65">
        <v>45</v>
      </c>
      <c r="K29" s="65"/>
      <c r="L29" s="61">
        <f t="shared" si="33"/>
        <v>35</v>
      </c>
      <c r="M29" s="88"/>
      <c r="N29" s="84"/>
      <c r="O29" s="88">
        <v>35</v>
      </c>
      <c r="P29" s="88"/>
      <c r="Q29" s="61">
        <f t="shared" si="34"/>
        <v>35</v>
      </c>
      <c r="R29" s="88"/>
      <c r="S29" s="84"/>
      <c r="T29" s="88">
        <v>35</v>
      </c>
      <c r="U29" s="88"/>
      <c r="V29" s="68"/>
      <c r="W29" s="68"/>
    </row>
    <row r="30" spans="1:23" s="33" customFormat="1" ht="121.5" customHeight="1">
      <c r="A30" s="30"/>
      <c r="B30" s="32"/>
      <c r="C30" s="45" t="s">
        <v>38</v>
      </c>
      <c r="D30" s="44" t="s">
        <v>14</v>
      </c>
      <c r="E30" s="57">
        <v>42736</v>
      </c>
      <c r="F30" s="57">
        <v>43100</v>
      </c>
      <c r="G30" s="61">
        <f t="shared" si="32"/>
        <v>27</v>
      </c>
      <c r="H30" s="65"/>
      <c r="I30" s="101"/>
      <c r="J30" s="65">
        <v>27</v>
      </c>
      <c r="K30" s="65"/>
      <c r="L30" s="61">
        <f t="shared" si="33"/>
        <v>11.65</v>
      </c>
      <c r="M30" s="85"/>
      <c r="N30" s="86"/>
      <c r="O30" s="85">
        <v>11.65</v>
      </c>
      <c r="P30" s="85"/>
      <c r="Q30" s="61">
        <f t="shared" si="34"/>
        <v>11.65</v>
      </c>
      <c r="R30" s="85"/>
      <c r="S30" s="86"/>
      <c r="T30" s="85">
        <v>11.65</v>
      </c>
      <c r="U30" s="85"/>
      <c r="V30" s="66"/>
      <c r="W30" s="66"/>
    </row>
    <row r="31" spans="1:23" s="33" customFormat="1" ht="121.5" customHeight="1">
      <c r="A31" s="30"/>
      <c r="B31" s="32"/>
      <c r="C31" s="110" t="s">
        <v>129</v>
      </c>
      <c r="D31" s="44" t="s">
        <v>14</v>
      </c>
      <c r="E31" s="57">
        <v>42736</v>
      </c>
      <c r="F31" s="57">
        <v>43100</v>
      </c>
      <c r="G31" s="61">
        <f t="shared" si="32"/>
        <v>30</v>
      </c>
      <c r="H31" s="65"/>
      <c r="I31" s="101"/>
      <c r="J31" s="65">
        <v>30</v>
      </c>
      <c r="K31" s="65"/>
      <c r="L31" s="61">
        <f t="shared" si="33"/>
        <v>0</v>
      </c>
      <c r="M31" s="85"/>
      <c r="N31" s="86"/>
      <c r="O31" s="85">
        <v>0</v>
      </c>
      <c r="P31" s="85"/>
      <c r="Q31" s="61">
        <f t="shared" si="34"/>
        <v>0</v>
      </c>
      <c r="R31" s="85"/>
      <c r="S31" s="86"/>
      <c r="T31" s="85">
        <v>0</v>
      </c>
      <c r="U31" s="85"/>
      <c r="V31" s="66"/>
      <c r="W31" s="66"/>
    </row>
    <row r="32" spans="1:23" s="33" customFormat="1" ht="121.5" customHeight="1">
      <c r="A32" s="30"/>
      <c r="B32" s="32"/>
      <c r="C32" s="45" t="s">
        <v>39</v>
      </c>
      <c r="D32" s="44" t="s">
        <v>14</v>
      </c>
      <c r="E32" s="57">
        <v>42736</v>
      </c>
      <c r="F32" s="57">
        <v>43100</v>
      </c>
      <c r="G32" s="61">
        <f t="shared" si="32"/>
        <v>90</v>
      </c>
      <c r="H32" s="65"/>
      <c r="I32" s="101"/>
      <c r="J32" s="65">
        <v>90</v>
      </c>
      <c r="K32" s="65"/>
      <c r="L32" s="61">
        <f t="shared" si="33"/>
        <v>0</v>
      </c>
      <c r="M32" s="85"/>
      <c r="N32" s="86"/>
      <c r="O32" s="85">
        <v>0</v>
      </c>
      <c r="P32" s="85"/>
      <c r="Q32" s="61">
        <f t="shared" si="34"/>
        <v>0</v>
      </c>
      <c r="R32" s="85"/>
      <c r="S32" s="86"/>
      <c r="T32" s="85">
        <v>0</v>
      </c>
      <c r="U32" s="85"/>
      <c r="V32" s="66"/>
      <c r="W32" s="66"/>
    </row>
    <row r="33" spans="1:24" s="33" customFormat="1" ht="121.5" customHeight="1">
      <c r="A33" s="30"/>
      <c r="B33" s="32"/>
      <c r="C33" s="45" t="s">
        <v>40</v>
      </c>
      <c r="D33" s="44" t="s">
        <v>14</v>
      </c>
      <c r="E33" s="57">
        <v>42736</v>
      </c>
      <c r="F33" s="57">
        <v>43100</v>
      </c>
      <c r="G33" s="61">
        <f t="shared" si="32"/>
        <v>115</v>
      </c>
      <c r="H33" s="65"/>
      <c r="I33" s="101"/>
      <c r="J33" s="65">
        <v>115</v>
      </c>
      <c r="K33" s="65"/>
      <c r="L33" s="61">
        <f t="shared" si="33"/>
        <v>0</v>
      </c>
      <c r="M33" s="85"/>
      <c r="N33" s="86"/>
      <c r="O33" s="85">
        <v>0</v>
      </c>
      <c r="P33" s="85"/>
      <c r="Q33" s="61">
        <f t="shared" si="34"/>
        <v>0</v>
      </c>
      <c r="R33" s="85"/>
      <c r="S33" s="86"/>
      <c r="T33" s="85">
        <v>0</v>
      </c>
      <c r="U33" s="85"/>
      <c r="V33" s="66"/>
      <c r="W33" s="66"/>
    </row>
    <row r="34" spans="1:24" s="33" customFormat="1" ht="121.5" customHeight="1">
      <c r="A34" s="30"/>
      <c r="B34" s="32"/>
      <c r="C34" s="45" t="s">
        <v>41</v>
      </c>
      <c r="D34" s="44" t="s">
        <v>14</v>
      </c>
      <c r="E34" s="57">
        <v>42736</v>
      </c>
      <c r="F34" s="57">
        <v>43100</v>
      </c>
      <c r="G34" s="61">
        <f t="shared" si="32"/>
        <v>80</v>
      </c>
      <c r="H34" s="65"/>
      <c r="I34" s="101"/>
      <c r="J34" s="65">
        <v>80</v>
      </c>
      <c r="K34" s="65"/>
      <c r="L34" s="61">
        <f t="shared" si="33"/>
        <v>12.4</v>
      </c>
      <c r="M34" s="85"/>
      <c r="N34" s="86"/>
      <c r="O34" s="85">
        <v>12.4</v>
      </c>
      <c r="P34" s="85"/>
      <c r="Q34" s="61">
        <f t="shared" si="34"/>
        <v>12.4</v>
      </c>
      <c r="R34" s="85"/>
      <c r="S34" s="86"/>
      <c r="T34" s="85">
        <v>12.4</v>
      </c>
      <c r="U34" s="85"/>
      <c r="V34" s="66"/>
      <c r="W34" s="66"/>
    </row>
    <row r="35" spans="1:24" s="33" customFormat="1" ht="121.5" customHeight="1">
      <c r="A35" s="30"/>
      <c r="B35" s="32"/>
      <c r="C35" s="45" t="s">
        <v>42</v>
      </c>
      <c r="D35" s="44" t="s">
        <v>14</v>
      </c>
      <c r="E35" s="57">
        <v>42736</v>
      </c>
      <c r="F35" s="57">
        <v>43100</v>
      </c>
      <c r="G35" s="61">
        <f t="shared" si="32"/>
        <v>30</v>
      </c>
      <c r="H35" s="65"/>
      <c r="I35" s="101"/>
      <c r="J35" s="65">
        <v>30</v>
      </c>
      <c r="K35" s="65"/>
      <c r="L35" s="61">
        <f t="shared" si="33"/>
        <v>30</v>
      </c>
      <c r="M35" s="85"/>
      <c r="N35" s="86"/>
      <c r="O35" s="85">
        <v>30</v>
      </c>
      <c r="P35" s="85"/>
      <c r="Q35" s="61">
        <f t="shared" si="34"/>
        <v>30</v>
      </c>
      <c r="R35" s="85"/>
      <c r="S35" s="86"/>
      <c r="T35" s="85">
        <v>30</v>
      </c>
      <c r="U35" s="85"/>
      <c r="V35" s="66"/>
      <c r="W35" s="66"/>
    </row>
    <row r="36" spans="1:24" s="33" customFormat="1" ht="121.5" customHeight="1">
      <c r="A36" s="30"/>
      <c r="B36" s="32"/>
      <c r="C36" s="45" t="s">
        <v>43</v>
      </c>
      <c r="D36" s="44" t="s">
        <v>14</v>
      </c>
      <c r="E36" s="57">
        <v>42736</v>
      </c>
      <c r="F36" s="57">
        <v>43100</v>
      </c>
      <c r="G36" s="61">
        <f t="shared" si="32"/>
        <v>30</v>
      </c>
      <c r="H36" s="65"/>
      <c r="I36" s="101"/>
      <c r="J36" s="65">
        <v>30</v>
      </c>
      <c r="K36" s="65"/>
      <c r="L36" s="61">
        <f t="shared" si="33"/>
        <v>0</v>
      </c>
      <c r="M36" s="85"/>
      <c r="N36" s="86"/>
      <c r="O36" s="85">
        <v>0</v>
      </c>
      <c r="P36" s="85"/>
      <c r="Q36" s="61">
        <f t="shared" si="34"/>
        <v>0</v>
      </c>
      <c r="R36" s="85"/>
      <c r="S36" s="86"/>
      <c r="T36" s="85">
        <v>0</v>
      </c>
      <c r="U36" s="85"/>
      <c r="V36" s="66"/>
      <c r="W36" s="66"/>
    </row>
    <row r="37" spans="1:24" s="33" customFormat="1" ht="121.5" customHeight="1">
      <c r="A37" s="30"/>
      <c r="B37" s="32"/>
      <c r="C37" s="44" t="s">
        <v>81</v>
      </c>
      <c r="D37" s="44" t="s">
        <v>14</v>
      </c>
      <c r="E37" s="57">
        <v>42736</v>
      </c>
      <c r="F37" s="57">
        <v>43100</v>
      </c>
      <c r="G37" s="61">
        <f t="shared" si="32"/>
        <v>75</v>
      </c>
      <c r="H37" s="43"/>
      <c r="I37" s="102"/>
      <c r="J37" s="43">
        <v>75</v>
      </c>
      <c r="K37" s="43"/>
      <c r="L37" s="61">
        <f t="shared" si="33"/>
        <v>0</v>
      </c>
      <c r="M37" s="85"/>
      <c r="N37" s="86"/>
      <c r="O37" s="85">
        <v>0</v>
      </c>
      <c r="P37" s="85"/>
      <c r="Q37" s="61">
        <f t="shared" si="34"/>
        <v>0</v>
      </c>
      <c r="R37" s="85"/>
      <c r="S37" s="86"/>
      <c r="T37" s="85">
        <v>0</v>
      </c>
      <c r="U37" s="85"/>
      <c r="V37" s="66"/>
      <c r="W37" s="66"/>
    </row>
    <row r="38" spans="1:24" s="33" customFormat="1" ht="121.5" customHeight="1">
      <c r="A38" s="30"/>
      <c r="B38" s="32"/>
      <c r="C38" s="90" t="s">
        <v>97</v>
      </c>
      <c r="D38" s="91" t="s">
        <v>14</v>
      </c>
      <c r="E38" s="57">
        <v>42736</v>
      </c>
      <c r="F38" s="57">
        <v>43100</v>
      </c>
      <c r="G38" s="61">
        <f t="shared" ref="G38" si="35">SUM(H38,I38,J38,K38)</f>
        <v>0</v>
      </c>
      <c r="H38" s="43"/>
      <c r="I38" s="102">
        <v>0</v>
      </c>
      <c r="J38" s="43">
        <v>0</v>
      </c>
      <c r="K38" s="43"/>
      <c r="L38" s="61">
        <f t="shared" ref="L38" si="36">SUM(M38,N38,O38,P38)</f>
        <v>465.82</v>
      </c>
      <c r="M38" s="85"/>
      <c r="N38" s="86">
        <v>465.82</v>
      </c>
      <c r="O38" s="85"/>
      <c r="P38" s="85"/>
      <c r="Q38" s="61">
        <f t="shared" ref="Q38" si="37">SUM(R38,S38,T38,U38)</f>
        <v>465.82</v>
      </c>
      <c r="R38" s="85"/>
      <c r="S38" s="86">
        <v>465.82</v>
      </c>
      <c r="T38" s="85"/>
      <c r="U38" s="85"/>
      <c r="V38" s="66"/>
      <c r="W38" s="66"/>
    </row>
    <row r="39" spans="1:24" s="12" customFormat="1" ht="121.5" customHeight="1">
      <c r="A39" s="7"/>
      <c r="B39" s="21"/>
      <c r="C39" s="54" t="s">
        <v>15</v>
      </c>
      <c r="D39" s="47"/>
      <c r="E39" s="57">
        <v>42736</v>
      </c>
      <c r="F39" s="57">
        <v>43100</v>
      </c>
      <c r="G39" s="37">
        <f t="shared" ref="G39:H39" si="38">SUM(G40)</f>
        <v>17044.599999999999</v>
      </c>
      <c r="H39" s="37">
        <f t="shared" si="38"/>
        <v>0</v>
      </c>
      <c r="I39" s="78">
        <f>SUM(I40)</f>
        <v>17044.599999999999</v>
      </c>
      <c r="J39" s="37">
        <f t="shared" ref="J39:M40" si="39">SUM(J40)</f>
        <v>0</v>
      </c>
      <c r="K39" s="37">
        <f t="shared" si="39"/>
        <v>0</v>
      </c>
      <c r="L39" s="37">
        <f t="shared" si="39"/>
        <v>10500</v>
      </c>
      <c r="M39" s="37">
        <f t="shared" si="39"/>
        <v>0</v>
      </c>
      <c r="N39" s="78">
        <f>SUM(N40)</f>
        <v>10500</v>
      </c>
      <c r="O39" s="37">
        <f t="shared" ref="O39:R40" si="40">SUM(O40)</f>
        <v>0</v>
      </c>
      <c r="P39" s="37">
        <f t="shared" si="40"/>
        <v>0</v>
      </c>
      <c r="Q39" s="114">
        <f t="shared" si="40"/>
        <v>7185.44</v>
      </c>
      <c r="R39" s="37">
        <f t="shared" si="40"/>
        <v>0</v>
      </c>
      <c r="S39" s="78">
        <f>SUM(S40)</f>
        <v>7185.44</v>
      </c>
      <c r="T39" s="37">
        <f t="shared" ref="T39:U39" si="41">SUM(T40)</f>
        <v>0</v>
      </c>
      <c r="U39" s="37">
        <f t="shared" si="41"/>
        <v>0</v>
      </c>
      <c r="V39" s="60"/>
      <c r="W39" s="60"/>
    </row>
    <row r="40" spans="1:24" s="12" customFormat="1" ht="121.5" customHeight="1">
      <c r="A40" s="40"/>
      <c r="B40" s="41"/>
      <c r="C40" s="75" t="s">
        <v>44</v>
      </c>
      <c r="D40" s="47"/>
      <c r="E40" s="57">
        <v>42736</v>
      </c>
      <c r="F40" s="57">
        <v>43100</v>
      </c>
      <c r="G40" s="37">
        <f>SUM(G41)</f>
        <v>17044.599999999999</v>
      </c>
      <c r="H40" s="37">
        <f t="shared" ref="H40" si="42">SUM(H41)</f>
        <v>0</v>
      </c>
      <c r="I40" s="78">
        <f>SUM(I41)</f>
        <v>17044.599999999999</v>
      </c>
      <c r="J40" s="37">
        <f>SUM(J41)</f>
        <v>0</v>
      </c>
      <c r="K40" s="37">
        <f>SUM(K41)</f>
        <v>0</v>
      </c>
      <c r="L40" s="37">
        <f>SUM(L41)</f>
        <v>10500</v>
      </c>
      <c r="M40" s="37">
        <f t="shared" si="39"/>
        <v>0</v>
      </c>
      <c r="N40" s="78">
        <f>SUM(N41)</f>
        <v>10500</v>
      </c>
      <c r="O40" s="37">
        <f>SUM(O41)</f>
        <v>0</v>
      </c>
      <c r="P40" s="37">
        <f>SUM(P41)</f>
        <v>0</v>
      </c>
      <c r="Q40" s="37">
        <f>SUM(Q41)</f>
        <v>7185.44</v>
      </c>
      <c r="R40" s="37">
        <f t="shared" si="40"/>
        <v>0</v>
      </c>
      <c r="S40" s="78">
        <f>SUM(S41)</f>
        <v>7185.44</v>
      </c>
      <c r="T40" s="37">
        <f>SUM(T41)</f>
        <v>0</v>
      </c>
      <c r="U40" s="37">
        <f>SUM(U41)</f>
        <v>0</v>
      </c>
      <c r="V40" s="60"/>
      <c r="W40" s="60"/>
    </row>
    <row r="41" spans="1:24" s="12" customFormat="1" ht="121.5" customHeight="1">
      <c r="A41" s="7"/>
      <c r="B41" s="21"/>
      <c r="C41" s="45" t="s">
        <v>51</v>
      </c>
      <c r="D41" s="44" t="s">
        <v>14</v>
      </c>
      <c r="E41" s="57">
        <v>42736</v>
      </c>
      <c r="F41" s="57">
        <v>43100</v>
      </c>
      <c r="G41" s="61">
        <f t="shared" ref="G41" si="43">SUM(H41,I41,J41,K41)</f>
        <v>17044.599999999999</v>
      </c>
      <c r="H41" s="62"/>
      <c r="I41" s="101">
        <v>17044.599999999999</v>
      </c>
      <c r="J41" s="62"/>
      <c r="K41" s="69"/>
      <c r="L41" s="61">
        <f t="shared" ref="L41" si="44">SUM(M41,N41,O41,P41)</f>
        <v>10500</v>
      </c>
      <c r="M41" s="89"/>
      <c r="N41" s="84">
        <v>10500</v>
      </c>
      <c r="O41" s="89"/>
      <c r="P41" s="89"/>
      <c r="Q41" s="61">
        <f t="shared" ref="Q41" si="45">SUM(R41,S41,T41,U41)</f>
        <v>7185.44</v>
      </c>
      <c r="R41" s="89"/>
      <c r="S41" s="84">
        <v>7185.44</v>
      </c>
      <c r="T41" s="89"/>
      <c r="U41" s="89"/>
      <c r="V41" s="60"/>
      <c r="W41" s="60"/>
    </row>
    <row r="42" spans="1:24" s="12" customFormat="1" ht="121.5" customHeight="1">
      <c r="A42" s="7"/>
      <c r="B42" s="21"/>
      <c r="C42" s="51" t="s">
        <v>24</v>
      </c>
      <c r="D42" s="48"/>
      <c r="E42" s="57">
        <v>42736</v>
      </c>
      <c r="F42" s="57">
        <v>43100</v>
      </c>
      <c r="G42" s="37">
        <f t="shared" ref="G42:U42" si="46">SUM(G43)</f>
        <v>1001.6</v>
      </c>
      <c r="H42" s="37">
        <f t="shared" si="46"/>
        <v>0</v>
      </c>
      <c r="I42" s="78">
        <f t="shared" si="46"/>
        <v>331.1</v>
      </c>
      <c r="J42" s="37">
        <f t="shared" si="46"/>
        <v>670.5</v>
      </c>
      <c r="K42" s="37">
        <f t="shared" si="46"/>
        <v>0</v>
      </c>
      <c r="L42" s="37">
        <f t="shared" si="46"/>
        <v>419.38</v>
      </c>
      <c r="M42" s="37">
        <f t="shared" si="46"/>
        <v>0</v>
      </c>
      <c r="N42" s="78">
        <f t="shared" si="46"/>
        <v>147</v>
      </c>
      <c r="O42" s="37">
        <f t="shared" si="46"/>
        <v>272.38</v>
      </c>
      <c r="P42" s="37">
        <f t="shared" si="46"/>
        <v>0</v>
      </c>
      <c r="Q42" s="37">
        <f t="shared" si="46"/>
        <v>419.38</v>
      </c>
      <c r="R42" s="37">
        <f t="shared" si="46"/>
        <v>0</v>
      </c>
      <c r="S42" s="78">
        <f t="shared" si="46"/>
        <v>147</v>
      </c>
      <c r="T42" s="37">
        <f t="shared" si="46"/>
        <v>272.38</v>
      </c>
      <c r="U42" s="37">
        <f t="shared" si="46"/>
        <v>0</v>
      </c>
      <c r="V42" s="60"/>
      <c r="W42" s="60"/>
    </row>
    <row r="43" spans="1:24" s="12" customFormat="1" ht="121.5" customHeight="1">
      <c r="A43" s="34"/>
      <c r="B43" s="35"/>
      <c r="C43" s="92" t="s">
        <v>45</v>
      </c>
      <c r="D43" s="47"/>
      <c r="E43" s="57">
        <v>42736</v>
      </c>
      <c r="F43" s="57">
        <v>43100</v>
      </c>
      <c r="G43" s="37">
        <f t="shared" ref="G43:L43" si="47">SUM(G44,G46,G47,G48,G49,G50,G51,G52,G53,G54,G55,G56)</f>
        <v>1001.6</v>
      </c>
      <c r="H43" s="37">
        <f t="shared" si="47"/>
        <v>0</v>
      </c>
      <c r="I43" s="78">
        <f t="shared" si="47"/>
        <v>331.1</v>
      </c>
      <c r="J43" s="37">
        <f t="shared" si="47"/>
        <v>670.5</v>
      </c>
      <c r="K43" s="37">
        <f t="shared" si="47"/>
        <v>0</v>
      </c>
      <c r="L43" s="37">
        <f t="shared" si="47"/>
        <v>419.38</v>
      </c>
      <c r="M43" s="37">
        <f>SUM(M44,M46,M47,M48,M49,M50,M51,M52,M53,M54)</f>
        <v>0</v>
      </c>
      <c r="N43" s="78">
        <f>SUM(N44,N46,N47,N48,N49,N50,N51,N52,N53,N54,N55,N56)</f>
        <v>147</v>
      </c>
      <c r="O43" s="37">
        <f>SUM(O44,O46,O47,O48,O49,O50,O51,O52,O53,O54,O55,O56)</f>
        <v>272.38</v>
      </c>
      <c r="P43" s="37">
        <f>SUM(P44,P46,P47,P48,P49,P50,P51,P52,P53,P54)</f>
        <v>0</v>
      </c>
      <c r="Q43" s="114">
        <f>SUM(Q44,Q46,Q47,Q48,Q49,Q50,Q51,Q52,Q53,Q54,Q55,Q56)</f>
        <v>419.38</v>
      </c>
      <c r="R43" s="37">
        <f>SUM(R44,R46,R47,R48,R49,R50,R51,R52,R53,R54)</f>
        <v>0</v>
      </c>
      <c r="S43" s="78">
        <f>SUM(S44,S46,S47,S48,S49,S50,S51,S52,S53,S54)</f>
        <v>147</v>
      </c>
      <c r="T43" s="37">
        <f>SUM(T44,T46,T47,T48,T49,T50,T51,T52,T53,T54,T55,T56)</f>
        <v>272.38</v>
      </c>
      <c r="U43" s="37">
        <f>SUM(U44,U46,U47,U48,U49,U50,U51,U52,U53,U54)</f>
        <v>0</v>
      </c>
      <c r="V43" s="60"/>
      <c r="W43" s="60"/>
    </row>
    <row r="44" spans="1:24" s="12" customFormat="1" ht="121.5" customHeight="1">
      <c r="A44" s="34"/>
      <c r="B44" s="35"/>
      <c r="C44" s="120" t="s">
        <v>46</v>
      </c>
      <c r="D44" s="121" t="s">
        <v>14</v>
      </c>
      <c r="E44" s="57">
        <v>42736</v>
      </c>
      <c r="F44" s="57">
        <v>43100</v>
      </c>
      <c r="G44" s="61">
        <f t="shared" ref="G44:G46" si="48">SUM(H44,I44,J44,K44)</f>
        <v>0</v>
      </c>
      <c r="H44" s="65"/>
      <c r="I44" s="101"/>
      <c r="J44" s="65">
        <v>0</v>
      </c>
      <c r="K44" s="65"/>
      <c r="L44" s="61">
        <f t="shared" ref="L44:L55" si="49">SUM(M44,N44,O44,P44)</f>
        <v>0</v>
      </c>
      <c r="M44" s="89"/>
      <c r="N44" s="84"/>
      <c r="O44" s="89">
        <v>0</v>
      </c>
      <c r="P44" s="89"/>
      <c r="Q44" s="61">
        <f t="shared" ref="Q44:Q55" si="50">SUM(R44,S44,T44,U44)</f>
        <v>0</v>
      </c>
      <c r="R44" s="89"/>
      <c r="S44" s="84"/>
      <c r="T44" s="89">
        <v>0</v>
      </c>
      <c r="U44" s="89"/>
      <c r="V44" s="60"/>
      <c r="W44" s="60"/>
    </row>
    <row r="45" spans="1:24" s="12" customFormat="1" ht="121.5" customHeight="1">
      <c r="A45" s="34"/>
      <c r="B45" s="35"/>
      <c r="C45" s="120"/>
      <c r="D45" s="122"/>
      <c r="E45" s="57">
        <v>42736</v>
      </c>
      <c r="F45" s="57">
        <v>43100</v>
      </c>
      <c r="G45" s="61">
        <f t="shared" si="48"/>
        <v>0</v>
      </c>
      <c r="H45" s="65"/>
      <c r="I45" s="101"/>
      <c r="J45" s="65"/>
      <c r="K45" s="65"/>
      <c r="L45" s="61">
        <f t="shared" si="49"/>
        <v>0</v>
      </c>
      <c r="M45" s="89"/>
      <c r="N45" s="84"/>
      <c r="O45" s="89"/>
      <c r="P45" s="89"/>
      <c r="Q45" s="61">
        <f t="shared" si="50"/>
        <v>0</v>
      </c>
      <c r="R45" s="89"/>
      <c r="S45" s="84"/>
      <c r="T45" s="89"/>
      <c r="U45" s="89"/>
      <c r="V45" s="60"/>
      <c r="W45" s="60"/>
    </row>
    <row r="46" spans="1:24" s="12" customFormat="1" ht="121.5" customHeight="1">
      <c r="A46" s="34"/>
      <c r="B46" s="35"/>
      <c r="C46" s="58" t="s">
        <v>47</v>
      </c>
      <c r="D46" s="44" t="s">
        <v>14</v>
      </c>
      <c r="E46" s="57">
        <v>42736</v>
      </c>
      <c r="F46" s="57">
        <v>43100</v>
      </c>
      <c r="G46" s="61">
        <f t="shared" si="48"/>
        <v>10</v>
      </c>
      <c r="H46" s="65"/>
      <c r="I46" s="101"/>
      <c r="J46" s="65">
        <v>10</v>
      </c>
      <c r="K46" s="65"/>
      <c r="L46" s="61">
        <f t="shared" si="49"/>
        <v>10</v>
      </c>
      <c r="M46" s="89"/>
      <c r="N46" s="84"/>
      <c r="O46" s="89">
        <v>10</v>
      </c>
      <c r="P46" s="89"/>
      <c r="Q46" s="61">
        <f t="shared" si="50"/>
        <v>10</v>
      </c>
      <c r="R46" s="89"/>
      <c r="S46" s="84"/>
      <c r="T46" s="89">
        <v>10</v>
      </c>
      <c r="U46" s="89"/>
      <c r="V46" s="60"/>
      <c r="W46" s="60"/>
    </row>
    <row r="47" spans="1:24" s="12" customFormat="1" ht="121.5" customHeight="1">
      <c r="A47" s="34"/>
      <c r="B47" s="35"/>
      <c r="C47" s="58" t="s">
        <v>48</v>
      </c>
      <c r="D47" s="44" t="s">
        <v>14</v>
      </c>
      <c r="E47" s="57">
        <v>42736</v>
      </c>
      <c r="F47" s="57">
        <v>43100</v>
      </c>
      <c r="G47" s="61">
        <f t="shared" ref="G47:G54" si="51">SUM(H47,I47,J47,K47)</f>
        <v>32</v>
      </c>
      <c r="H47" s="65"/>
      <c r="I47" s="101"/>
      <c r="J47" s="65">
        <v>32</v>
      </c>
      <c r="K47" s="65"/>
      <c r="L47" s="61">
        <f t="shared" si="49"/>
        <v>32</v>
      </c>
      <c r="M47" s="89"/>
      <c r="N47" s="84"/>
      <c r="O47" s="89">
        <v>32</v>
      </c>
      <c r="P47" s="89"/>
      <c r="Q47" s="61">
        <f t="shared" si="50"/>
        <v>32</v>
      </c>
      <c r="R47" s="89"/>
      <c r="S47" s="84"/>
      <c r="T47" s="89">
        <v>32</v>
      </c>
      <c r="U47" s="89"/>
      <c r="V47" s="60"/>
      <c r="W47" s="60"/>
      <c r="X47" s="12" t="s">
        <v>98</v>
      </c>
    </row>
    <row r="48" spans="1:24" s="12" customFormat="1" ht="121.5" customHeight="1">
      <c r="A48" s="34"/>
      <c r="B48" s="35"/>
      <c r="C48" s="58" t="s">
        <v>52</v>
      </c>
      <c r="D48" s="44" t="s">
        <v>14</v>
      </c>
      <c r="E48" s="57">
        <v>42736</v>
      </c>
      <c r="F48" s="57">
        <v>43100</v>
      </c>
      <c r="G48" s="61">
        <f t="shared" si="51"/>
        <v>48</v>
      </c>
      <c r="H48" s="65"/>
      <c r="I48" s="101"/>
      <c r="J48" s="65">
        <v>48</v>
      </c>
      <c r="K48" s="65"/>
      <c r="L48" s="61">
        <f t="shared" si="49"/>
        <v>35.700000000000003</v>
      </c>
      <c r="M48" s="89"/>
      <c r="N48" s="84"/>
      <c r="O48" s="89">
        <v>35.700000000000003</v>
      </c>
      <c r="P48" s="89"/>
      <c r="Q48" s="61">
        <f t="shared" si="50"/>
        <v>35.700000000000003</v>
      </c>
      <c r="R48" s="89"/>
      <c r="S48" s="84"/>
      <c r="T48" s="89">
        <v>35.700000000000003</v>
      </c>
      <c r="U48" s="89"/>
      <c r="V48" s="60"/>
      <c r="W48" s="60"/>
    </row>
    <row r="49" spans="1:26" s="12" customFormat="1" ht="121.5" customHeight="1">
      <c r="A49" s="34"/>
      <c r="B49" s="35"/>
      <c r="C49" s="58" t="s">
        <v>53</v>
      </c>
      <c r="D49" s="44" t="s">
        <v>14</v>
      </c>
      <c r="E49" s="57">
        <v>42736</v>
      </c>
      <c r="F49" s="57">
        <v>43100</v>
      </c>
      <c r="G49" s="61">
        <f t="shared" si="51"/>
        <v>65</v>
      </c>
      <c r="H49" s="65"/>
      <c r="I49" s="101"/>
      <c r="J49" s="65">
        <v>65</v>
      </c>
      <c r="K49" s="65"/>
      <c r="L49" s="61">
        <f t="shared" si="49"/>
        <v>0</v>
      </c>
      <c r="M49" s="89"/>
      <c r="N49" s="84"/>
      <c r="O49" s="89">
        <v>0</v>
      </c>
      <c r="P49" s="89"/>
      <c r="Q49" s="61">
        <f t="shared" si="50"/>
        <v>0</v>
      </c>
      <c r="R49" s="89"/>
      <c r="S49" s="84"/>
      <c r="T49" s="89">
        <v>0</v>
      </c>
      <c r="U49" s="89"/>
      <c r="V49" s="60"/>
      <c r="W49" s="60"/>
    </row>
    <row r="50" spans="1:26" s="12" customFormat="1" ht="121.5" customHeight="1">
      <c r="A50" s="34"/>
      <c r="B50" s="35"/>
      <c r="C50" s="58" t="s">
        <v>54</v>
      </c>
      <c r="D50" s="44" t="s">
        <v>14</v>
      </c>
      <c r="E50" s="57">
        <v>42736</v>
      </c>
      <c r="F50" s="57">
        <v>43100</v>
      </c>
      <c r="G50" s="61">
        <f t="shared" si="51"/>
        <v>37.5</v>
      </c>
      <c r="H50" s="65"/>
      <c r="I50" s="101"/>
      <c r="J50" s="65">
        <v>37.5</v>
      </c>
      <c r="K50" s="65"/>
      <c r="L50" s="61">
        <f t="shared" si="49"/>
        <v>0</v>
      </c>
      <c r="M50" s="89"/>
      <c r="N50" s="84"/>
      <c r="O50" s="89">
        <v>0</v>
      </c>
      <c r="P50" s="89"/>
      <c r="Q50" s="61">
        <f t="shared" si="50"/>
        <v>0</v>
      </c>
      <c r="R50" s="89"/>
      <c r="S50" s="84"/>
      <c r="T50" s="89">
        <v>0</v>
      </c>
      <c r="U50" s="89"/>
      <c r="V50" s="60"/>
      <c r="W50" s="60"/>
    </row>
    <row r="51" spans="1:26" s="12" customFormat="1" ht="121.5" customHeight="1">
      <c r="A51" s="34"/>
      <c r="B51" s="35"/>
      <c r="C51" s="58" t="s">
        <v>55</v>
      </c>
      <c r="D51" s="44" t="s">
        <v>14</v>
      </c>
      <c r="E51" s="57">
        <v>42736</v>
      </c>
      <c r="F51" s="57">
        <v>43100</v>
      </c>
      <c r="G51" s="61">
        <f t="shared" si="51"/>
        <v>48</v>
      </c>
      <c r="H51" s="65"/>
      <c r="I51" s="101"/>
      <c r="J51" s="65">
        <v>48</v>
      </c>
      <c r="K51" s="65"/>
      <c r="L51" s="61">
        <f t="shared" si="49"/>
        <v>0</v>
      </c>
      <c r="M51" s="89"/>
      <c r="N51" s="84"/>
      <c r="O51" s="89">
        <v>0</v>
      </c>
      <c r="P51" s="89"/>
      <c r="Q51" s="61">
        <f t="shared" si="50"/>
        <v>0</v>
      </c>
      <c r="R51" s="89"/>
      <c r="S51" s="84"/>
      <c r="T51" s="89">
        <v>0</v>
      </c>
      <c r="U51" s="89"/>
      <c r="V51" s="60"/>
      <c r="W51" s="60"/>
    </row>
    <row r="52" spans="1:26" s="12" customFormat="1" ht="121.5" customHeight="1">
      <c r="A52" s="34"/>
      <c r="B52" s="35"/>
      <c r="C52" s="58" t="s">
        <v>56</v>
      </c>
      <c r="D52" s="44" t="s">
        <v>14</v>
      </c>
      <c r="E52" s="57">
        <v>42736</v>
      </c>
      <c r="F52" s="57">
        <v>43100</v>
      </c>
      <c r="G52" s="61">
        <f t="shared" si="51"/>
        <v>50</v>
      </c>
      <c r="H52" s="65"/>
      <c r="I52" s="101"/>
      <c r="J52" s="65">
        <v>50</v>
      </c>
      <c r="K52" s="65"/>
      <c r="L52" s="61">
        <f t="shared" si="49"/>
        <v>0</v>
      </c>
      <c r="M52" s="89"/>
      <c r="N52" s="84"/>
      <c r="O52" s="89">
        <v>0</v>
      </c>
      <c r="P52" s="89"/>
      <c r="Q52" s="61">
        <f t="shared" si="50"/>
        <v>0</v>
      </c>
      <c r="R52" s="89"/>
      <c r="S52" s="84"/>
      <c r="T52" s="89">
        <v>0</v>
      </c>
      <c r="U52" s="89"/>
      <c r="V52" s="60"/>
      <c r="W52" s="60"/>
    </row>
    <row r="53" spans="1:26" s="14" customFormat="1" ht="121.5" customHeight="1">
      <c r="A53" s="13"/>
      <c r="B53" s="25"/>
      <c r="C53" s="58" t="s">
        <v>57</v>
      </c>
      <c r="D53" s="44" t="s">
        <v>14</v>
      </c>
      <c r="E53" s="57">
        <v>42736</v>
      </c>
      <c r="F53" s="57">
        <v>43100</v>
      </c>
      <c r="G53" s="61">
        <f t="shared" si="51"/>
        <v>60</v>
      </c>
      <c r="H53" s="43"/>
      <c r="I53" s="102"/>
      <c r="J53" s="43">
        <v>60</v>
      </c>
      <c r="K53" s="43"/>
      <c r="L53" s="61">
        <f t="shared" si="49"/>
        <v>18.98</v>
      </c>
      <c r="M53" s="89"/>
      <c r="N53" s="84"/>
      <c r="O53" s="89">
        <v>18.98</v>
      </c>
      <c r="P53" s="89"/>
      <c r="Q53" s="61">
        <f t="shared" si="50"/>
        <v>18.98</v>
      </c>
      <c r="R53" s="89"/>
      <c r="S53" s="84"/>
      <c r="T53" s="89">
        <v>18.98</v>
      </c>
      <c r="U53" s="89"/>
      <c r="V53" s="60"/>
      <c r="W53" s="60"/>
    </row>
    <row r="54" spans="1:26" s="14" customFormat="1" ht="121.5" customHeight="1">
      <c r="A54" s="13"/>
      <c r="B54" s="25"/>
      <c r="C54" s="93" t="s">
        <v>58</v>
      </c>
      <c r="D54" s="58" t="s">
        <v>68</v>
      </c>
      <c r="E54" s="57">
        <v>42736</v>
      </c>
      <c r="F54" s="57">
        <v>43100</v>
      </c>
      <c r="G54" s="61">
        <f t="shared" si="51"/>
        <v>651.1</v>
      </c>
      <c r="H54" s="43"/>
      <c r="I54" s="102">
        <v>331.1</v>
      </c>
      <c r="J54" s="43">
        <v>320</v>
      </c>
      <c r="K54" s="43"/>
      <c r="L54" s="61">
        <f t="shared" si="49"/>
        <v>322.7</v>
      </c>
      <c r="M54" s="89"/>
      <c r="N54" s="84">
        <v>147</v>
      </c>
      <c r="O54" s="89">
        <v>175.7</v>
      </c>
      <c r="P54" s="89"/>
      <c r="Q54" s="61">
        <f t="shared" si="50"/>
        <v>322.7</v>
      </c>
      <c r="R54" s="89"/>
      <c r="S54" s="84">
        <v>147</v>
      </c>
      <c r="T54" s="89">
        <v>175.7</v>
      </c>
      <c r="U54" s="89"/>
      <c r="V54" s="60"/>
      <c r="W54" s="60"/>
    </row>
    <row r="55" spans="1:26" s="14" customFormat="1" ht="121.5" customHeight="1">
      <c r="A55" s="13"/>
      <c r="B55" s="25"/>
      <c r="C55" s="93" t="s">
        <v>72</v>
      </c>
      <c r="D55" s="50" t="s">
        <v>68</v>
      </c>
      <c r="E55" s="57">
        <v>42736</v>
      </c>
      <c r="F55" s="57">
        <v>43100</v>
      </c>
      <c r="G55" s="61">
        <f t="shared" ref="G55" si="52">SUM(H55,I55,J55,K55)</f>
        <v>0</v>
      </c>
      <c r="H55" s="43"/>
      <c r="I55" s="102"/>
      <c r="J55" s="43">
        <v>0</v>
      </c>
      <c r="K55" s="43"/>
      <c r="L55" s="61">
        <f t="shared" si="49"/>
        <v>0</v>
      </c>
      <c r="M55" s="89"/>
      <c r="N55" s="84"/>
      <c r="O55" s="89">
        <v>0</v>
      </c>
      <c r="P55" s="89"/>
      <c r="Q55" s="61">
        <f t="shared" si="50"/>
        <v>0</v>
      </c>
      <c r="R55" s="89"/>
      <c r="S55" s="84"/>
      <c r="T55" s="89">
        <v>0</v>
      </c>
      <c r="U55" s="89"/>
      <c r="V55" s="60"/>
      <c r="W55" s="60"/>
      <c r="X55" s="14" t="s">
        <v>103</v>
      </c>
      <c r="Y55" s="14" t="s">
        <v>101</v>
      </c>
    </row>
    <row r="56" spans="1:26" s="14" customFormat="1" ht="121.5" customHeight="1">
      <c r="A56" s="13"/>
      <c r="B56" s="25"/>
      <c r="C56" s="93" t="s">
        <v>95</v>
      </c>
      <c r="D56" s="58" t="s">
        <v>68</v>
      </c>
      <c r="E56" s="57">
        <v>42736</v>
      </c>
      <c r="F56" s="57">
        <v>43100</v>
      </c>
      <c r="G56" s="61">
        <f t="shared" ref="G56" si="53">SUM(H56,I56,J56,K56)</f>
        <v>0</v>
      </c>
      <c r="H56" s="43"/>
      <c r="I56" s="102"/>
      <c r="J56" s="43">
        <v>0</v>
      </c>
      <c r="K56" s="43"/>
      <c r="L56" s="61">
        <f t="shared" ref="L56" si="54">SUM(M56,N56,O56,P56)</f>
        <v>0</v>
      </c>
      <c r="M56" s="89"/>
      <c r="N56" s="84"/>
      <c r="O56" s="89">
        <v>0</v>
      </c>
      <c r="P56" s="89"/>
      <c r="Q56" s="61">
        <f t="shared" ref="Q56" si="55">SUM(R56,S56,T56,U56)</f>
        <v>0</v>
      </c>
      <c r="R56" s="89"/>
      <c r="S56" s="84"/>
      <c r="T56" s="89">
        <v>0</v>
      </c>
      <c r="U56" s="89"/>
      <c r="V56" s="60"/>
      <c r="W56" s="60"/>
      <c r="X56" s="14" t="s">
        <v>99</v>
      </c>
    </row>
    <row r="57" spans="1:26" s="14" customFormat="1" ht="121.5" customHeight="1">
      <c r="A57" s="13"/>
      <c r="B57" s="25"/>
      <c r="C57" s="94" t="s">
        <v>21</v>
      </c>
      <c r="D57" s="48"/>
      <c r="E57" s="57">
        <v>42736</v>
      </c>
      <c r="F57" s="57">
        <v>43100</v>
      </c>
      <c r="G57" s="36">
        <f t="shared" ref="G57:U57" si="56">SUM(G58)</f>
        <v>1482.1599999999999</v>
      </c>
      <c r="H57" s="36">
        <f t="shared" si="56"/>
        <v>0</v>
      </c>
      <c r="I57" s="81">
        <f t="shared" si="56"/>
        <v>952.16</v>
      </c>
      <c r="J57" s="36">
        <f t="shared" si="56"/>
        <v>530</v>
      </c>
      <c r="K57" s="36">
        <f t="shared" si="56"/>
        <v>0</v>
      </c>
      <c r="L57" s="36">
        <f t="shared" si="56"/>
        <v>362.75</v>
      </c>
      <c r="M57" s="36">
        <f t="shared" si="56"/>
        <v>0</v>
      </c>
      <c r="N57" s="81">
        <f t="shared" si="56"/>
        <v>0</v>
      </c>
      <c r="O57" s="36">
        <f t="shared" si="56"/>
        <v>362.75</v>
      </c>
      <c r="P57" s="36">
        <f t="shared" si="56"/>
        <v>0</v>
      </c>
      <c r="Q57" s="115">
        <f t="shared" si="56"/>
        <v>362.75</v>
      </c>
      <c r="R57" s="36">
        <f t="shared" si="56"/>
        <v>0</v>
      </c>
      <c r="S57" s="81">
        <f t="shared" si="56"/>
        <v>0</v>
      </c>
      <c r="T57" s="36">
        <f t="shared" si="56"/>
        <v>362.75</v>
      </c>
      <c r="U57" s="36">
        <f t="shared" si="56"/>
        <v>0</v>
      </c>
      <c r="V57" s="60"/>
      <c r="W57" s="60"/>
      <c r="X57" s="14" t="s">
        <v>102</v>
      </c>
      <c r="Z57" s="14" t="s">
        <v>100</v>
      </c>
    </row>
    <row r="58" spans="1:26" s="14" customFormat="1" ht="121.5" customHeight="1">
      <c r="A58" s="13"/>
      <c r="B58" s="25"/>
      <c r="C58" s="46" t="s">
        <v>34</v>
      </c>
      <c r="D58" s="47"/>
      <c r="E58" s="57">
        <v>42736</v>
      </c>
      <c r="F58" s="57">
        <v>43100</v>
      </c>
      <c r="G58" s="42">
        <f>SUM(G59,G61,G60)</f>
        <v>1482.1599999999999</v>
      </c>
      <c r="H58" s="42">
        <f>SUM(H59,H61,H60)</f>
        <v>0</v>
      </c>
      <c r="I58" s="42">
        <f>SUM(I59,I61,I60)</f>
        <v>952.16</v>
      </c>
      <c r="J58" s="42">
        <f t="shared" ref="J58:U58" si="57">SUM(J59,J61,J60)</f>
        <v>530</v>
      </c>
      <c r="K58" s="42">
        <f t="shared" si="57"/>
        <v>0</v>
      </c>
      <c r="L58" s="42">
        <f t="shared" si="57"/>
        <v>362.75</v>
      </c>
      <c r="M58" s="42">
        <f t="shared" si="57"/>
        <v>0</v>
      </c>
      <c r="N58" s="42">
        <f t="shared" si="57"/>
        <v>0</v>
      </c>
      <c r="O58" s="42">
        <f t="shared" si="57"/>
        <v>362.75</v>
      </c>
      <c r="P58" s="42">
        <f t="shared" si="57"/>
        <v>0</v>
      </c>
      <c r="Q58" s="42">
        <f t="shared" si="57"/>
        <v>362.75</v>
      </c>
      <c r="R58" s="42">
        <f t="shared" si="57"/>
        <v>0</v>
      </c>
      <c r="S58" s="42">
        <f t="shared" si="57"/>
        <v>0</v>
      </c>
      <c r="T58" s="42">
        <f t="shared" si="57"/>
        <v>362.75</v>
      </c>
      <c r="U58" s="42">
        <f t="shared" si="57"/>
        <v>0</v>
      </c>
      <c r="V58" s="60"/>
      <c r="W58" s="60"/>
      <c r="Y58" s="14" t="s">
        <v>104</v>
      </c>
    </row>
    <row r="59" spans="1:26" s="14" customFormat="1" ht="121.5" customHeight="1">
      <c r="A59" s="13"/>
      <c r="B59" s="25"/>
      <c r="C59" s="58" t="s">
        <v>59</v>
      </c>
      <c r="D59" s="44" t="s">
        <v>14</v>
      </c>
      <c r="E59" s="57">
        <v>42736</v>
      </c>
      <c r="F59" s="57">
        <v>43100</v>
      </c>
      <c r="G59" s="61">
        <f t="shared" ref="G59:G60" si="58">SUM(H59,I59,J59,K59)</f>
        <v>982.16</v>
      </c>
      <c r="H59" s="70"/>
      <c r="I59" s="102">
        <v>952.16</v>
      </c>
      <c r="J59" s="70">
        <v>30</v>
      </c>
      <c r="K59" s="70"/>
      <c r="L59" s="61">
        <f t="shared" ref="L59:L61" si="59">SUM(M59,N59,O59,P59)</f>
        <v>30</v>
      </c>
      <c r="M59" s="89"/>
      <c r="N59" s="84">
        <v>0</v>
      </c>
      <c r="O59" s="89">
        <v>30</v>
      </c>
      <c r="P59" s="89"/>
      <c r="Q59" s="61">
        <f t="shared" ref="Q59:Q61" si="60">SUM(R59,S59,T59,U59)</f>
        <v>30</v>
      </c>
      <c r="R59" s="89"/>
      <c r="S59" s="84">
        <v>0</v>
      </c>
      <c r="T59" s="89">
        <v>30</v>
      </c>
      <c r="U59" s="89"/>
      <c r="V59" s="60"/>
      <c r="W59" s="60"/>
    </row>
    <row r="60" spans="1:26" s="14" customFormat="1" ht="121.5" customHeight="1">
      <c r="A60" s="13"/>
      <c r="B60" s="25"/>
      <c r="C60" s="118" t="s">
        <v>132</v>
      </c>
      <c r="D60" s="45" t="s">
        <v>17</v>
      </c>
      <c r="E60" s="57">
        <v>42736</v>
      </c>
      <c r="F60" s="57">
        <v>43100</v>
      </c>
      <c r="G60" s="61">
        <f t="shared" si="58"/>
        <v>300</v>
      </c>
      <c r="H60" s="70"/>
      <c r="I60" s="102"/>
      <c r="J60" s="70">
        <v>300</v>
      </c>
      <c r="K60" s="70"/>
      <c r="L60" s="61">
        <f t="shared" ref="L60" si="61">SUM(M60,N60,O60,P60)</f>
        <v>132.75</v>
      </c>
      <c r="M60" s="89"/>
      <c r="N60" s="84"/>
      <c r="O60" s="89">
        <v>132.75</v>
      </c>
      <c r="P60" s="89"/>
      <c r="Q60" s="61">
        <f t="shared" ref="Q60" si="62">SUM(R60,S60,T60,U60)</f>
        <v>132.75</v>
      </c>
      <c r="R60" s="89"/>
      <c r="S60" s="84"/>
      <c r="T60" s="89">
        <v>132.75</v>
      </c>
      <c r="U60" s="89"/>
      <c r="V60" s="60"/>
      <c r="W60" s="60"/>
    </row>
    <row r="61" spans="1:26" s="14" customFormat="1" ht="121.5" customHeight="1">
      <c r="A61" s="13"/>
      <c r="B61" s="25"/>
      <c r="C61" s="100" t="s">
        <v>125</v>
      </c>
      <c r="D61" s="119" t="s">
        <v>14</v>
      </c>
      <c r="E61" s="57">
        <v>42736</v>
      </c>
      <c r="F61" s="57">
        <v>43100</v>
      </c>
      <c r="G61" s="61">
        <f t="shared" ref="G61" si="63">SUM(H61,I61,J61,K61)</f>
        <v>200</v>
      </c>
      <c r="H61" s="70"/>
      <c r="I61" s="102"/>
      <c r="J61" s="70">
        <v>200</v>
      </c>
      <c r="K61" s="70"/>
      <c r="L61" s="61">
        <f t="shared" si="59"/>
        <v>200</v>
      </c>
      <c r="M61" s="89"/>
      <c r="N61" s="84"/>
      <c r="O61" s="89">
        <v>200</v>
      </c>
      <c r="P61" s="89"/>
      <c r="Q61" s="61">
        <f t="shared" si="60"/>
        <v>200</v>
      </c>
      <c r="R61" s="89"/>
      <c r="S61" s="84"/>
      <c r="T61" s="89">
        <v>200</v>
      </c>
      <c r="U61" s="89"/>
      <c r="V61" s="60"/>
      <c r="W61" s="60"/>
    </row>
    <row r="62" spans="1:26" s="14" customFormat="1" ht="121.5" customHeight="1">
      <c r="A62" s="13"/>
      <c r="B62" s="25"/>
      <c r="C62" s="51" t="s">
        <v>18</v>
      </c>
      <c r="D62" s="95" t="s">
        <v>16</v>
      </c>
      <c r="E62" s="57">
        <v>42736</v>
      </c>
      <c r="F62" s="57">
        <v>43100</v>
      </c>
      <c r="G62" s="39">
        <f t="shared" ref="G62:U62" si="64">SUM(G63,G65)</f>
        <v>16178</v>
      </c>
      <c r="H62" s="39">
        <f t="shared" si="64"/>
        <v>0</v>
      </c>
      <c r="I62" s="81">
        <f t="shared" si="64"/>
        <v>0</v>
      </c>
      <c r="J62" s="39">
        <f t="shared" si="64"/>
        <v>16178</v>
      </c>
      <c r="K62" s="39">
        <f t="shared" si="64"/>
        <v>0</v>
      </c>
      <c r="L62" s="39">
        <f t="shared" si="64"/>
        <v>9584.2799999999988</v>
      </c>
      <c r="M62" s="39">
        <f t="shared" si="64"/>
        <v>0</v>
      </c>
      <c r="N62" s="81">
        <f t="shared" si="64"/>
        <v>0</v>
      </c>
      <c r="O62" s="39">
        <f t="shared" si="64"/>
        <v>9584.2799999999988</v>
      </c>
      <c r="P62" s="39">
        <f t="shared" si="64"/>
        <v>0</v>
      </c>
      <c r="Q62" s="115">
        <f t="shared" si="64"/>
        <v>9584.2799999999988</v>
      </c>
      <c r="R62" s="39">
        <f t="shared" si="64"/>
        <v>0</v>
      </c>
      <c r="S62" s="81">
        <f t="shared" si="64"/>
        <v>0</v>
      </c>
      <c r="T62" s="39">
        <f t="shared" si="64"/>
        <v>9584.2799999999988</v>
      </c>
      <c r="U62" s="39">
        <f t="shared" si="64"/>
        <v>0</v>
      </c>
      <c r="V62" s="60"/>
      <c r="W62" s="60"/>
    </row>
    <row r="63" spans="1:26" s="14" customFormat="1" ht="121.5" customHeight="1">
      <c r="A63" s="13"/>
      <c r="B63" s="25"/>
      <c r="C63" s="46" t="s">
        <v>60</v>
      </c>
      <c r="D63" s="95"/>
      <c r="E63" s="57">
        <v>42736</v>
      </c>
      <c r="F63" s="57">
        <v>43100</v>
      </c>
      <c r="G63" s="103">
        <f>SUM(G64)</f>
        <v>15000</v>
      </c>
      <c r="H63" s="103">
        <f t="shared" ref="H63:K63" si="65">SUM(H64)</f>
        <v>0</v>
      </c>
      <c r="I63" s="104">
        <f t="shared" si="65"/>
        <v>0</v>
      </c>
      <c r="J63" s="103">
        <f t="shared" si="65"/>
        <v>15000</v>
      </c>
      <c r="K63" s="103">
        <f t="shared" si="65"/>
        <v>0</v>
      </c>
      <c r="L63" s="103">
        <f>SUM(L64)</f>
        <v>8967.14</v>
      </c>
      <c r="M63" s="105"/>
      <c r="N63" s="104">
        <f>SUM(N64)</f>
        <v>0</v>
      </c>
      <c r="O63" s="103">
        <f>SUM(O64)</f>
        <v>8967.14</v>
      </c>
      <c r="P63" s="103">
        <f>SUM(P64)</f>
        <v>0</v>
      </c>
      <c r="Q63" s="103">
        <f>SUM(Q64)</f>
        <v>8967.14</v>
      </c>
      <c r="R63" s="105"/>
      <c r="S63" s="104">
        <f>SUM(S64)</f>
        <v>0</v>
      </c>
      <c r="T63" s="103">
        <f>SUM(T64)</f>
        <v>8967.14</v>
      </c>
      <c r="U63" s="105"/>
      <c r="V63" s="60"/>
      <c r="W63" s="60"/>
    </row>
    <row r="64" spans="1:26" s="14" customFormat="1" ht="121.5" customHeight="1">
      <c r="A64" s="13"/>
      <c r="B64" s="25"/>
      <c r="C64" s="44" t="s">
        <v>75</v>
      </c>
      <c r="D64" s="95" t="s">
        <v>79</v>
      </c>
      <c r="E64" s="57">
        <v>42736</v>
      </c>
      <c r="F64" s="57">
        <v>43100</v>
      </c>
      <c r="G64" s="61">
        <f t="shared" ref="G64" si="66">SUM(H64,I64,J64,K64)</f>
        <v>15000</v>
      </c>
      <c r="H64" s="36"/>
      <c r="I64" s="102">
        <v>0</v>
      </c>
      <c r="J64" s="43">
        <v>15000</v>
      </c>
      <c r="K64" s="36"/>
      <c r="L64" s="61">
        <f t="shared" ref="L64" si="67">SUM(M64,N64,O64,P64)</f>
        <v>8967.14</v>
      </c>
      <c r="M64" s="89"/>
      <c r="N64" s="84">
        <v>0</v>
      </c>
      <c r="O64" s="89">
        <v>8967.14</v>
      </c>
      <c r="P64" s="89"/>
      <c r="Q64" s="61">
        <f t="shared" ref="Q64" si="68">SUM(R64,S64,T64,U64)</f>
        <v>8967.14</v>
      </c>
      <c r="R64" s="89"/>
      <c r="S64" s="84">
        <v>0</v>
      </c>
      <c r="T64" s="89">
        <v>8967.14</v>
      </c>
      <c r="U64" s="89"/>
      <c r="V64" s="60"/>
      <c r="W64" s="60"/>
      <c r="X64" s="14" t="s">
        <v>111</v>
      </c>
    </row>
    <row r="65" spans="1:26" s="14" customFormat="1" ht="121.5" customHeight="1">
      <c r="A65" s="13"/>
      <c r="B65" s="25"/>
      <c r="C65" s="46" t="s">
        <v>61</v>
      </c>
      <c r="D65" s="95" t="s">
        <v>16</v>
      </c>
      <c r="E65" s="57">
        <v>42736</v>
      </c>
      <c r="F65" s="57">
        <v>43100</v>
      </c>
      <c r="G65" s="103">
        <f t="shared" ref="G65:S65" si="69">SUM(G66,G67,G68,G69)</f>
        <v>1178</v>
      </c>
      <c r="H65" s="103">
        <f t="shared" si="69"/>
        <v>0</v>
      </c>
      <c r="I65" s="103">
        <f t="shared" si="69"/>
        <v>0</v>
      </c>
      <c r="J65" s="103">
        <f t="shared" si="69"/>
        <v>1178</v>
      </c>
      <c r="K65" s="103">
        <f t="shared" si="69"/>
        <v>0</v>
      </c>
      <c r="L65" s="103">
        <f t="shared" si="69"/>
        <v>617.14</v>
      </c>
      <c r="M65" s="103">
        <f t="shared" si="69"/>
        <v>0</v>
      </c>
      <c r="N65" s="103">
        <f t="shared" si="69"/>
        <v>0</v>
      </c>
      <c r="O65" s="103">
        <f t="shared" si="69"/>
        <v>617.14</v>
      </c>
      <c r="P65" s="103">
        <f t="shared" si="69"/>
        <v>0</v>
      </c>
      <c r="Q65" s="103">
        <f t="shared" si="69"/>
        <v>617.14</v>
      </c>
      <c r="R65" s="103">
        <f t="shared" si="69"/>
        <v>0</v>
      </c>
      <c r="S65" s="103">
        <f t="shared" si="69"/>
        <v>0</v>
      </c>
      <c r="T65" s="103">
        <f>SUM(T66,T67,T68,T69)</f>
        <v>617.14</v>
      </c>
      <c r="U65" s="105"/>
      <c r="V65" s="60"/>
      <c r="W65" s="60"/>
    </row>
    <row r="66" spans="1:26" s="14" customFormat="1" ht="121.5" customHeight="1">
      <c r="A66" s="13"/>
      <c r="B66" s="25"/>
      <c r="C66" s="58" t="s">
        <v>112</v>
      </c>
      <c r="D66" s="56" t="s">
        <v>78</v>
      </c>
      <c r="E66" s="57">
        <v>42736</v>
      </c>
      <c r="F66" s="57">
        <v>43100</v>
      </c>
      <c r="G66" s="61">
        <f t="shared" ref="G66:G68" si="70">SUM(H66,I66,J66,K66)</f>
        <v>228</v>
      </c>
      <c r="H66" s="43"/>
      <c r="I66" s="102"/>
      <c r="J66" s="43">
        <v>228</v>
      </c>
      <c r="K66" s="43"/>
      <c r="L66" s="61">
        <f t="shared" ref="L66:L68" si="71">SUM(M66,N66,O66,P66)</f>
        <v>192.97</v>
      </c>
      <c r="M66" s="89"/>
      <c r="N66" s="84"/>
      <c r="O66" s="89">
        <v>192.97</v>
      </c>
      <c r="P66" s="89"/>
      <c r="Q66" s="61">
        <f t="shared" ref="Q66:Q68" si="72">SUM(R66,S66,T66,U66)</f>
        <v>192.97</v>
      </c>
      <c r="R66" s="89"/>
      <c r="S66" s="84"/>
      <c r="T66" s="89">
        <v>192.97</v>
      </c>
      <c r="U66" s="89"/>
      <c r="V66" s="60"/>
      <c r="W66" s="60"/>
    </row>
    <row r="67" spans="1:26" s="14" customFormat="1" ht="121.5" customHeight="1">
      <c r="A67" s="13"/>
      <c r="B67" s="25"/>
      <c r="C67" s="58" t="s">
        <v>76</v>
      </c>
      <c r="D67" s="44" t="s">
        <v>16</v>
      </c>
      <c r="E67" s="57">
        <v>42736</v>
      </c>
      <c r="F67" s="57">
        <v>43100</v>
      </c>
      <c r="G67" s="61">
        <f t="shared" si="70"/>
        <v>650</v>
      </c>
      <c r="H67" s="43"/>
      <c r="I67" s="102"/>
      <c r="J67" s="43">
        <v>650</v>
      </c>
      <c r="K67" s="43"/>
      <c r="L67" s="61">
        <f t="shared" si="71"/>
        <v>299.83</v>
      </c>
      <c r="M67" s="89"/>
      <c r="N67" s="84"/>
      <c r="O67" s="89">
        <v>299.83</v>
      </c>
      <c r="P67" s="89"/>
      <c r="Q67" s="61">
        <f t="shared" si="72"/>
        <v>299.83</v>
      </c>
      <c r="R67" s="89"/>
      <c r="S67" s="84"/>
      <c r="T67" s="89">
        <v>299.83</v>
      </c>
      <c r="U67" s="89"/>
      <c r="V67" s="60"/>
      <c r="W67" s="60"/>
      <c r="X67" s="14" t="s">
        <v>110</v>
      </c>
      <c r="Y67" s="14" t="s">
        <v>118</v>
      </c>
    </row>
    <row r="68" spans="1:26" s="14" customFormat="1" ht="121.5" customHeight="1">
      <c r="A68" s="13"/>
      <c r="B68" s="25"/>
      <c r="C68" s="117" t="s">
        <v>77</v>
      </c>
      <c r="D68" s="56" t="s">
        <v>78</v>
      </c>
      <c r="E68" s="57">
        <v>42736</v>
      </c>
      <c r="F68" s="57">
        <v>43100</v>
      </c>
      <c r="G68" s="61">
        <f t="shared" si="70"/>
        <v>120</v>
      </c>
      <c r="H68" s="43"/>
      <c r="I68" s="102"/>
      <c r="J68" s="43">
        <v>120</v>
      </c>
      <c r="K68" s="43"/>
      <c r="L68" s="61">
        <f t="shared" si="71"/>
        <v>124.34</v>
      </c>
      <c r="M68" s="89"/>
      <c r="N68" s="84"/>
      <c r="O68" s="89">
        <v>124.34</v>
      </c>
      <c r="P68" s="89"/>
      <c r="Q68" s="61">
        <f t="shared" si="72"/>
        <v>124.34</v>
      </c>
      <c r="R68" s="89"/>
      <c r="S68" s="84"/>
      <c r="T68" s="89">
        <v>124.34</v>
      </c>
      <c r="U68" s="89"/>
      <c r="V68" s="60"/>
      <c r="W68" s="60"/>
      <c r="X68" s="14" t="s">
        <v>109</v>
      </c>
    </row>
    <row r="69" spans="1:26" s="14" customFormat="1" ht="121.5" customHeight="1">
      <c r="A69" s="13"/>
      <c r="B69" s="25"/>
      <c r="C69" s="116" t="s">
        <v>131</v>
      </c>
      <c r="D69" s="116" t="s">
        <v>80</v>
      </c>
      <c r="E69" s="57">
        <v>42736</v>
      </c>
      <c r="F69" s="57">
        <v>43100</v>
      </c>
      <c r="G69" s="61">
        <f t="shared" ref="G69" si="73">SUM(H69,I69,J69,K69)</f>
        <v>180</v>
      </c>
      <c r="H69" s="43"/>
      <c r="I69" s="102"/>
      <c r="J69" s="43">
        <v>180</v>
      </c>
      <c r="K69" s="43"/>
      <c r="L69" s="61">
        <f t="shared" ref="L69" si="74">SUM(M69,N69,O69,P69)</f>
        <v>0</v>
      </c>
      <c r="M69" s="89"/>
      <c r="N69" s="84"/>
      <c r="O69" s="89">
        <v>0</v>
      </c>
      <c r="P69" s="89"/>
      <c r="Q69" s="61">
        <f t="shared" ref="Q69" si="75">SUM(R69,S69,T69,U69)</f>
        <v>0</v>
      </c>
      <c r="R69" s="89"/>
      <c r="S69" s="84"/>
      <c r="T69" s="89">
        <v>0</v>
      </c>
      <c r="U69" s="89"/>
      <c r="V69" s="60"/>
      <c r="W69" s="60"/>
    </row>
    <row r="70" spans="1:26" s="14" customFormat="1" ht="121.5" customHeight="1">
      <c r="A70" s="13"/>
      <c r="B70" s="25"/>
      <c r="C70" s="92" t="s">
        <v>19</v>
      </c>
      <c r="D70" s="55" t="s">
        <v>20</v>
      </c>
      <c r="E70" s="57">
        <v>42736</v>
      </c>
      <c r="F70" s="57">
        <v>43100</v>
      </c>
      <c r="G70" s="36">
        <f t="shared" ref="G70:U70" si="76">SUM(G71,G73)</f>
        <v>70</v>
      </c>
      <c r="H70" s="36">
        <f t="shared" si="76"/>
        <v>0</v>
      </c>
      <c r="I70" s="81">
        <f t="shared" si="76"/>
        <v>0</v>
      </c>
      <c r="J70" s="36">
        <f t="shared" si="76"/>
        <v>70</v>
      </c>
      <c r="K70" s="36">
        <f t="shared" si="76"/>
        <v>0</v>
      </c>
      <c r="L70" s="36">
        <f t="shared" si="76"/>
        <v>20</v>
      </c>
      <c r="M70" s="36">
        <f t="shared" si="76"/>
        <v>0</v>
      </c>
      <c r="N70" s="81">
        <f t="shared" si="76"/>
        <v>0</v>
      </c>
      <c r="O70" s="36">
        <f t="shared" si="76"/>
        <v>20</v>
      </c>
      <c r="P70" s="36">
        <f t="shared" si="76"/>
        <v>0</v>
      </c>
      <c r="Q70" s="115">
        <f t="shared" si="76"/>
        <v>20</v>
      </c>
      <c r="R70" s="36">
        <f t="shared" si="76"/>
        <v>0</v>
      </c>
      <c r="S70" s="81">
        <f t="shared" si="76"/>
        <v>0</v>
      </c>
      <c r="T70" s="36">
        <f t="shared" si="76"/>
        <v>20</v>
      </c>
      <c r="U70" s="36">
        <f t="shared" si="76"/>
        <v>0</v>
      </c>
      <c r="V70" s="60"/>
      <c r="W70" s="60" t="s">
        <v>107</v>
      </c>
      <c r="X70" s="14" t="s">
        <v>108</v>
      </c>
      <c r="Y70" s="14" t="s">
        <v>106</v>
      </c>
    </row>
    <row r="71" spans="1:26" s="14" customFormat="1" ht="121.5" customHeight="1">
      <c r="A71" s="13"/>
      <c r="B71" s="25"/>
      <c r="C71" s="46" t="s">
        <v>45</v>
      </c>
      <c r="D71" s="55" t="s">
        <v>20</v>
      </c>
      <c r="E71" s="57">
        <v>42736</v>
      </c>
      <c r="F71" s="57">
        <v>43100</v>
      </c>
      <c r="G71" s="36">
        <f>SUM(G72)</f>
        <v>15</v>
      </c>
      <c r="H71" s="36">
        <f t="shared" ref="H71:U71" si="77">SUM(H72)</f>
        <v>0</v>
      </c>
      <c r="I71" s="81">
        <f t="shared" si="77"/>
        <v>0</v>
      </c>
      <c r="J71" s="36">
        <f t="shared" si="77"/>
        <v>15</v>
      </c>
      <c r="K71" s="36">
        <f t="shared" si="77"/>
        <v>0</v>
      </c>
      <c r="L71" s="36">
        <f>SUM(L72)</f>
        <v>0</v>
      </c>
      <c r="M71" s="36">
        <f t="shared" si="77"/>
        <v>0</v>
      </c>
      <c r="N71" s="81">
        <f t="shared" si="77"/>
        <v>0</v>
      </c>
      <c r="O71" s="36">
        <f t="shared" si="77"/>
        <v>0</v>
      </c>
      <c r="P71" s="36">
        <f t="shared" si="77"/>
        <v>0</v>
      </c>
      <c r="Q71" s="36">
        <f>SUM(Q72)</f>
        <v>0</v>
      </c>
      <c r="R71" s="36">
        <f t="shared" si="77"/>
        <v>0</v>
      </c>
      <c r="S71" s="81">
        <f t="shared" si="77"/>
        <v>0</v>
      </c>
      <c r="T71" s="36">
        <f t="shared" si="77"/>
        <v>0</v>
      </c>
      <c r="U71" s="36">
        <f t="shared" si="77"/>
        <v>0</v>
      </c>
      <c r="V71" s="60"/>
      <c r="W71" s="60"/>
      <c r="X71" s="14" t="s">
        <v>102</v>
      </c>
      <c r="Z71" s="14" t="s">
        <v>119</v>
      </c>
    </row>
    <row r="72" spans="1:26" s="14" customFormat="1" ht="121.5" customHeight="1">
      <c r="A72" s="13"/>
      <c r="B72" s="25"/>
      <c r="C72" s="44" t="s">
        <v>62</v>
      </c>
      <c r="D72" s="44" t="s">
        <v>20</v>
      </c>
      <c r="E72" s="57">
        <v>42736</v>
      </c>
      <c r="F72" s="57">
        <v>43100</v>
      </c>
      <c r="G72" s="61">
        <f t="shared" ref="G72" si="78">SUM(H72,I72,J72,K72)</f>
        <v>15</v>
      </c>
      <c r="H72" s="36"/>
      <c r="I72" s="81"/>
      <c r="J72" s="43">
        <v>15</v>
      </c>
      <c r="K72" s="36"/>
      <c r="L72" s="61">
        <f t="shared" ref="L72" si="79">SUM(M72,N72,O72,P72)</f>
        <v>0</v>
      </c>
      <c r="M72" s="89"/>
      <c r="N72" s="84"/>
      <c r="O72" s="89">
        <v>0</v>
      </c>
      <c r="P72" s="89"/>
      <c r="Q72" s="61">
        <f t="shared" ref="Q72" si="80">SUM(R72,S72,T72,U72)</f>
        <v>0</v>
      </c>
      <c r="R72" s="89"/>
      <c r="S72" s="84"/>
      <c r="T72" s="89">
        <v>0</v>
      </c>
      <c r="U72" s="89"/>
      <c r="V72" s="60"/>
      <c r="W72" s="60"/>
    </row>
    <row r="73" spans="1:26" s="14" customFormat="1" ht="121.5" customHeight="1">
      <c r="A73" s="13"/>
      <c r="B73" s="25"/>
      <c r="C73" s="92" t="s">
        <v>35</v>
      </c>
      <c r="D73" s="44" t="s">
        <v>20</v>
      </c>
      <c r="E73" s="57">
        <v>42736</v>
      </c>
      <c r="F73" s="57">
        <v>43100</v>
      </c>
      <c r="G73" s="36">
        <f t="shared" ref="G73:U73" si="81">SUM(G74,G75,G76)</f>
        <v>55</v>
      </c>
      <c r="H73" s="36">
        <f t="shared" si="81"/>
        <v>0</v>
      </c>
      <c r="I73" s="81">
        <f t="shared" si="81"/>
        <v>0</v>
      </c>
      <c r="J73" s="36">
        <f t="shared" si="81"/>
        <v>55</v>
      </c>
      <c r="K73" s="36">
        <f t="shared" si="81"/>
        <v>0</v>
      </c>
      <c r="L73" s="36">
        <f t="shared" si="81"/>
        <v>20</v>
      </c>
      <c r="M73" s="36">
        <f t="shared" si="81"/>
        <v>0</v>
      </c>
      <c r="N73" s="81">
        <f t="shared" si="81"/>
        <v>0</v>
      </c>
      <c r="O73" s="36">
        <f t="shared" si="81"/>
        <v>20</v>
      </c>
      <c r="P73" s="36">
        <f t="shared" si="81"/>
        <v>0</v>
      </c>
      <c r="Q73" s="36">
        <f t="shared" si="81"/>
        <v>20</v>
      </c>
      <c r="R73" s="36">
        <f t="shared" si="81"/>
        <v>0</v>
      </c>
      <c r="S73" s="81">
        <f t="shared" si="81"/>
        <v>0</v>
      </c>
      <c r="T73" s="36">
        <f t="shared" si="81"/>
        <v>20</v>
      </c>
      <c r="U73" s="36">
        <f t="shared" si="81"/>
        <v>0</v>
      </c>
      <c r="V73" s="60"/>
      <c r="W73" s="60"/>
    </row>
    <row r="74" spans="1:26" s="14" customFormat="1" ht="121.5" customHeight="1">
      <c r="A74" s="13"/>
      <c r="B74" s="25"/>
      <c r="C74" s="58" t="s">
        <v>63</v>
      </c>
      <c r="D74" s="44" t="s">
        <v>20</v>
      </c>
      <c r="E74" s="57">
        <v>42736</v>
      </c>
      <c r="F74" s="57">
        <v>43100</v>
      </c>
      <c r="G74" s="61">
        <f t="shared" ref="G74:G76" si="82">SUM(H74,I74,J74,K74)</f>
        <v>20</v>
      </c>
      <c r="H74" s="43"/>
      <c r="I74" s="102"/>
      <c r="J74" s="43">
        <v>20</v>
      </c>
      <c r="K74" s="43"/>
      <c r="L74" s="61">
        <f t="shared" ref="L74:L76" si="83">SUM(M74,N74,O74,P74)</f>
        <v>20</v>
      </c>
      <c r="M74" s="89"/>
      <c r="N74" s="84"/>
      <c r="O74" s="89">
        <v>20</v>
      </c>
      <c r="P74" s="89"/>
      <c r="Q74" s="61">
        <f t="shared" ref="Q74:Q76" si="84">SUM(R74,S74,T74,U74)</f>
        <v>20</v>
      </c>
      <c r="R74" s="89"/>
      <c r="S74" s="84"/>
      <c r="T74" s="89">
        <v>20</v>
      </c>
      <c r="U74" s="89"/>
      <c r="V74" s="60"/>
      <c r="W74" s="60"/>
    </row>
    <row r="75" spans="1:26" s="14" customFormat="1" ht="121.5" customHeight="1">
      <c r="A75" s="13"/>
      <c r="B75" s="25"/>
      <c r="C75" s="58" t="s">
        <v>64</v>
      </c>
      <c r="D75" s="44" t="s">
        <v>20</v>
      </c>
      <c r="E75" s="57">
        <v>42736</v>
      </c>
      <c r="F75" s="57">
        <v>43100</v>
      </c>
      <c r="G75" s="61">
        <f t="shared" si="82"/>
        <v>30</v>
      </c>
      <c r="H75" s="43"/>
      <c r="I75" s="102"/>
      <c r="J75" s="43">
        <v>30</v>
      </c>
      <c r="K75" s="43"/>
      <c r="L75" s="61">
        <f t="shared" si="83"/>
        <v>0</v>
      </c>
      <c r="M75" s="89"/>
      <c r="N75" s="84"/>
      <c r="O75" s="89">
        <v>0</v>
      </c>
      <c r="P75" s="89"/>
      <c r="Q75" s="61">
        <f t="shared" si="84"/>
        <v>0</v>
      </c>
      <c r="R75" s="89"/>
      <c r="S75" s="84"/>
      <c r="T75" s="89">
        <v>0</v>
      </c>
      <c r="U75" s="89"/>
      <c r="V75" s="60"/>
      <c r="W75" s="60" t="s">
        <v>123</v>
      </c>
    </row>
    <row r="76" spans="1:26" s="14" customFormat="1" ht="121.5" customHeight="1">
      <c r="A76" s="13"/>
      <c r="B76" s="25"/>
      <c r="C76" s="45" t="s">
        <v>65</v>
      </c>
      <c r="D76" s="58" t="s">
        <v>20</v>
      </c>
      <c r="E76" s="57">
        <v>42736</v>
      </c>
      <c r="F76" s="57">
        <v>43100</v>
      </c>
      <c r="G76" s="61">
        <f t="shared" si="82"/>
        <v>5</v>
      </c>
      <c r="H76" s="43"/>
      <c r="I76" s="102"/>
      <c r="J76" s="43">
        <v>5</v>
      </c>
      <c r="K76" s="43"/>
      <c r="L76" s="61">
        <f t="shared" si="83"/>
        <v>0</v>
      </c>
      <c r="M76" s="89"/>
      <c r="N76" s="84"/>
      <c r="O76" s="89">
        <v>0</v>
      </c>
      <c r="P76" s="89"/>
      <c r="Q76" s="61">
        <f t="shared" si="84"/>
        <v>0</v>
      </c>
      <c r="R76" s="89"/>
      <c r="S76" s="84"/>
      <c r="T76" s="89">
        <v>0</v>
      </c>
      <c r="U76" s="89"/>
      <c r="V76" s="60"/>
      <c r="W76" s="60"/>
    </row>
    <row r="77" spans="1:26" s="14" customFormat="1" ht="121.5" customHeight="1">
      <c r="A77" s="13"/>
      <c r="B77" s="25"/>
      <c r="C77" s="51" t="s">
        <v>22</v>
      </c>
      <c r="D77" s="58" t="s">
        <v>16</v>
      </c>
      <c r="E77" s="57">
        <v>42736</v>
      </c>
      <c r="F77" s="57">
        <v>43100</v>
      </c>
      <c r="G77" s="36">
        <f t="shared" ref="G77:U77" si="85">SUM(G78,G90)</f>
        <v>2752.7</v>
      </c>
      <c r="H77" s="36">
        <f t="shared" si="85"/>
        <v>0</v>
      </c>
      <c r="I77" s="81">
        <f t="shared" si="85"/>
        <v>874.69999999999993</v>
      </c>
      <c r="J77" s="36">
        <f t="shared" si="85"/>
        <v>1878</v>
      </c>
      <c r="K77" s="36">
        <f t="shared" si="85"/>
        <v>0</v>
      </c>
      <c r="L77" s="36">
        <f t="shared" si="85"/>
        <v>1060.9000000000001</v>
      </c>
      <c r="M77" s="36">
        <f t="shared" si="85"/>
        <v>0</v>
      </c>
      <c r="N77" s="81">
        <f t="shared" si="85"/>
        <v>348.5</v>
      </c>
      <c r="O77" s="36">
        <f t="shared" si="85"/>
        <v>712.40000000000009</v>
      </c>
      <c r="P77" s="36">
        <f t="shared" si="85"/>
        <v>0</v>
      </c>
      <c r="Q77" s="36">
        <f t="shared" si="85"/>
        <v>1015.02</v>
      </c>
      <c r="R77" s="36">
        <f t="shared" si="85"/>
        <v>0</v>
      </c>
      <c r="S77" s="81">
        <f t="shared" si="85"/>
        <v>302.62</v>
      </c>
      <c r="T77" s="36">
        <f t="shared" si="85"/>
        <v>712.40000000000009</v>
      </c>
      <c r="U77" s="36">
        <f t="shared" si="85"/>
        <v>0</v>
      </c>
      <c r="V77" s="60"/>
      <c r="W77" s="60"/>
    </row>
    <row r="78" spans="1:26" s="14" customFormat="1" ht="121.5" customHeight="1">
      <c r="A78" s="13"/>
      <c r="B78" s="25"/>
      <c r="C78" s="92" t="s">
        <v>66</v>
      </c>
      <c r="D78" s="58" t="s">
        <v>16</v>
      </c>
      <c r="E78" s="57">
        <v>42736</v>
      </c>
      <c r="F78" s="57">
        <v>43100</v>
      </c>
      <c r="G78" s="36">
        <f>SUM(G79,G80,G81,G82,G83,G84,G85,G86,G87,G88,G89)</f>
        <v>1931.3</v>
      </c>
      <c r="H78" s="36">
        <f t="shared" ref="H78:U78" si="86">SUM(H79,H80,H81,H82,H83,H84,H85,H86,H87)</f>
        <v>0</v>
      </c>
      <c r="I78" s="81">
        <f>SUM(I79,I80,I81,I82,I83,I84,I85,I86,I87,I88,I89)</f>
        <v>576.29999999999995</v>
      </c>
      <c r="J78" s="36">
        <f>SUM(J79,J80,J81,J82,J83,J84,J85,J86,J87,J88,J89)</f>
        <v>1355</v>
      </c>
      <c r="K78" s="36">
        <f t="shared" si="86"/>
        <v>0</v>
      </c>
      <c r="L78" s="36">
        <f>SUM(L79,L80,L81,L82,L83,L84,L85,L86,L87,L88,L89)</f>
        <v>842.90000000000009</v>
      </c>
      <c r="M78" s="36">
        <f t="shared" si="86"/>
        <v>0</v>
      </c>
      <c r="N78" s="81">
        <f>SUM(N79,N80,N81,N82,N83,N84,N85,N86,N87,N88,N89)</f>
        <v>348.5</v>
      </c>
      <c r="O78" s="36">
        <f>SUM(O79,O80,O81,O82,O83,O84,O85,O86,O87,O88,O89)</f>
        <v>494.40000000000003</v>
      </c>
      <c r="P78" s="36">
        <f t="shared" si="86"/>
        <v>0</v>
      </c>
      <c r="Q78" s="36">
        <f>SUM(Q79,Q80,Q81,Q82,Q83,Q84,Q85,Q86,Q87,Q88,Q89)</f>
        <v>797.02</v>
      </c>
      <c r="R78" s="36">
        <f>SUM(R79,R80,R81,R82,R83,R84,R85,R86,R87,R88,R89)</f>
        <v>0</v>
      </c>
      <c r="S78" s="81">
        <f>SUM(S79,S80,S81,S82,S83,S84,S85,S86,S87,S88,S89)</f>
        <v>302.62</v>
      </c>
      <c r="T78" s="36">
        <f>SUM(T79,T80,T81,T82,T83,T84,T85,T86,T87,T88,T89)</f>
        <v>494.40000000000003</v>
      </c>
      <c r="U78" s="36">
        <f t="shared" si="86"/>
        <v>0</v>
      </c>
      <c r="V78" s="60"/>
      <c r="W78" s="60"/>
    </row>
    <row r="79" spans="1:26" s="14" customFormat="1" ht="121.5" customHeight="1">
      <c r="A79" s="13"/>
      <c r="B79" s="25"/>
      <c r="C79" s="58" t="s">
        <v>83</v>
      </c>
      <c r="D79" s="58" t="s">
        <v>16</v>
      </c>
      <c r="E79" s="57">
        <v>42736</v>
      </c>
      <c r="F79" s="57">
        <v>43100</v>
      </c>
      <c r="G79" s="61">
        <f t="shared" ref="G79" si="87">SUM(H79,I79,J79,K79)</f>
        <v>70</v>
      </c>
      <c r="H79" s="43"/>
      <c r="I79" s="102"/>
      <c r="J79" s="43">
        <v>70</v>
      </c>
      <c r="K79" s="43"/>
      <c r="L79" s="61">
        <f t="shared" ref="L79:L87" si="88">SUM(M79,N79,O79,P79)</f>
        <v>58.5</v>
      </c>
      <c r="M79" s="89"/>
      <c r="N79" s="84"/>
      <c r="O79" s="89">
        <v>58.5</v>
      </c>
      <c r="P79" s="89"/>
      <c r="Q79" s="61">
        <f t="shared" ref="Q79:Q87" si="89">SUM(R79,S79,T79,U79)</f>
        <v>58.5</v>
      </c>
      <c r="R79" s="89"/>
      <c r="S79" s="84"/>
      <c r="T79" s="89">
        <v>58.5</v>
      </c>
      <c r="U79" s="89"/>
      <c r="V79" s="60"/>
      <c r="W79" s="60"/>
      <c r="Y79" s="14" t="s">
        <v>116</v>
      </c>
    </row>
    <row r="80" spans="1:26" s="14" customFormat="1" ht="121.5" customHeight="1">
      <c r="A80" s="13"/>
      <c r="B80" s="25"/>
      <c r="C80" s="58" t="s">
        <v>84</v>
      </c>
      <c r="D80" s="58" t="s">
        <v>16</v>
      </c>
      <c r="E80" s="57">
        <v>42736</v>
      </c>
      <c r="F80" s="57">
        <v>43100</v>
      </c>
      <c r="G80" s="61">
        <f t="shared" ref="G80:G82" si="90">SUM(H80,I80,J80,K80)</f>
        <v>409.5</v>
      </c>
      <c r="H80" s="43"/>
      <c r="I80" s="102"/>
      <c r="J80" s="43">
        <v>409.5</v>
      </c>
      <c r="K80" s="43"/>
      <c r="L80" s="61">
        <f t="shared" si="88"/>
        <v>218.82</v>
      </c>
      <c r="M80" s="89"/>
      <c r="N80" s="84"/>
      <c r="O80" s="89">
        <v>218.82</v>
      </c>
      <c r="P80" s="89"/>
      <c r="Q80" s="61">
        <f t="shared" si="89"/>
        <v>218.82</v>
      </c>
      <c r="R80" s="89"/>
      <c r="S80" s="84"/>
      <c r="T80" s="89">
        <v>218.82</v>
      </c>
      <c r="U80" s="89"/>
      <c r="V80" s="60"/>
      <c r="W80" s="60"/>
      <c r="Y80" s="14" t="s">
        <v>115</v>
      </c>
    </row>
    <row r="81" spans="1:27" s="14" customFormat="1" ht="121.5" customHeight="1">
      <c r="A81" s="13"/>
      <c r="B81" s="25"/>
      <c r="C81" s="93" t="s">
        <v>82</v>
      </c>
      <c r="D81" s="58" t="s">
        <v>16</v>
      </c>
      <c r="E81" s="57">
        <v>42736</v>
      </c>
      <c r="F81" s="57">
        <v>43100</v>
      </c>
      <c r="G81" s="61">
        <f t="shared" si="90"/>
        <v>200</v>
      </c>
      <c r="H81" s="43"/>
      <c r="I81" s="102"/>
      <c r="J81" s="43">
        <v>200</v>
      </c>
      <c r="K81" s="43"/>
      <c r="L81" s="61">
        <f t="shared" si="88"/>
        <v>47.1</v>
      </c>
      <c r="M81" s="89"/>
      <c r="N81" s="84"/>
      <c r="O81" s="89">
        <v>47.1</v>
      </c>
      <c r="P81" s="89"/>
      <c r="Q81" s="61">
        <f t="shared" si="89"/>
        <v>47.1</v>
      </c>
      <c r="R81" s="89"/>
      <c r="S81" s="84"/>
      <c r="T81" s="89">
        <v>47.1</v>
      </c>
      <c r="U81" s="89"/>
      <c r="V81" s="60"/>
      <c r="W81" s="60"/>
      <c r="Z81" s="14" t="s">
        <v>105</v>
      </c>
      <c r="AA81" s="14" t="s">
        <v>113</v>
      </c>
    </row>
    <row r="82" spans="1:27" s="14" customFormat="1" ht="121.5" customHeight="1">
      <c r="A82" s="13"/>
      <c r="B82" s="25"/>
      <c r="C82" s="58" t="s">
        <v>85</v>
      </c>
      <c r="D82" s="58" t="s">
        <v>16</v>
      </c>
      <c r="E82" s="57">
        <v>42736</v>
      </c>
      <c r="F82" s="57">
        <v>43100</v>
      </c>
      <c r="G82" s="61">
        <f t="shared" si="90"/>
        <v>100</v>
      </c>
      <c r="H82" s="43"/>
      <c r="I82" s="102"/>
      <c r="J82" s="43">
        <v>100</v>
      </c>
      <c r="K82" s="43"/>
      <c r="L82" s="61">
        <f t="shared" si="88"/>
        <v>0</v>
      </c>
      <c r="M82" s="89"/>
      <c r="N82" s="84"/>
      <c r="O82" s="89">
        <v>0</v>
      </c>
      <c r="P82" s="89"/>
      <c r="Q82" s="61">
        <f t="shared" si="89"/>
        <v>0</v>
      </c>
      <c r="R82" s="89"/>
      <c r="S82" s="84"/>
      <c r="T82" s="89">
        <v>0</v>
      </c>
      <c r="U82" s="89"/>
      <c r="V82" s="60"/>
      <c r="W82" s="60"/>
      <c r="Y82" s="14" t="s">
        <v>114</v>
      </c>
    </row>
    <row r="83" spans="1:27" s="14" customFormat="1" ht="121.5" customHeight="1">
      <c r="A83" s="13"/>
      <c r="B83" s="25"/>
      <c r="C83" s="58" t="s">
        <v>86</v>
      </c>
      <c r="D83" s="58" t="s">
        <v>16</v>
      </c>
      <c r="E83" s="57">
        <v>42736</v>
      </c>
      <c r="F83" s="57">
        <v>43100</v>
      </c>
      <c r="G83" s="61">
        <f t="shared" ref="G83:G84" si="91">SUM(H83,I83,J83,K83)</f>
        <v>205</v>
      </c>
      <c r="H83" s="43"/>
      <c r="I83" s="102"/>
      <c r="J83" s="43">
        <v>205</v>
      </c>
      <c r="K83" s="43"/>
      <c r="L83" s="61">
        <f t="shared" si="88"/>
        <v>98.48</v>
      </c>
      <c r="M83" s="89"/>
      <c r="N83" s="84"/>
      <c r="O83" s="89">
        <v>98.48</v>
      </c>
      <c r="P83" s="89"/>
      <c r="Q83" s="61">
        <f t="shared" si="89"/>
        <v>98.48</v>
      </c>
      <c r="R83" s="89"/>
      <c r="S83" s="84"/>
      <c r="T83" s="89">
        <v>98.48</v>
      </c>
      <c r="U83" s="89"/>
      <c r="V83" s="60"/>
      <c r="W83" s="60"/>
    </row>
    <row r="84" spans="1:27" s="14" customFormat="1" ht="121.5" customHeight="1">
      <c r="A84" s="13"/>
      <c r="B84" s="25"/>
      <c r="C84" s="58" t="s">
        <v>87</v>
      </c>
      <c r="D84" s="58" t="s">
        <v>16</v>
      </c>
      <c r="E84" s="57">
        <v>42736</v>
      </c>
      <c r="F84" s="57">
        <v>43100</v>
      </c>
      <c r="G84" s="61">
        <f t="shared" si="91"/>
        <v>10</v>
      </c>
      <c r="H84" s="43"/>
      <c r="I84" s="102"/>
      <c r="J84" s="43">
        <v>10</v>
      </c>
      <c r="K84" s="43"/>
      <c r="L84" s="61">
        <f t="shared" si="88"/>
        <v>0</v>
      </c>
      <c r="M84" s="89"/>
      <c r="N84" s="84"/>
      <c r="O84" s="89">
        <v>0</v>
      </c>
      <c r="P84" s="89"/>
      <c r="Q84" s="61">
        <f t="shared" si="89"/>
        <v>0</v>
      </c>
      <c r="R84" s="89"/>
      <c r="S84" s="84"/>
      <c r="T84" s="89">
        <v>0</v>
      </c>
      <c r="U84" s="89"/>
      <c r="V84" s="60"/>
      <c r="W84" s="60"/>
    </row>
    <row r="85" spans="1:27" s="14" customFormat="1" ht="121.5" customHeight="1">
      <c r="A85" s="13"/>
      <c r="B85" s="25"/>
      <c r="C85" s="58" t="s">
        <v>90</v>
      </c>
      <c r="D85" s="45" t="s">
        <v>16</v>
      </c>
      <c r="E85" s="57">
        <v>42736</v>
      </c>
      <c r="F85" s="57">
        <v>43100</v>
      </c>
      <c r="G85" s="61">
        <f t="shared" ref="G85:G86" si="92">SUM(H85,I85,J85,K85)</f>
        <v>213.3</v>
      </c>
      <c r="H85" s="43"/>
      <c r="I85" s="102">
        <v>183.3</v>
      </c>
      <c r="J85" s="43">
        <v>30</v>
      </c>
      <c r="K85" s="43"/>
      <c r="L85" s="61">
        <f t="shared" si="88"/>
        <v>0</v>
      </c>
      <c r="M85" s="89"/>
      <c r="N85" s="84">
        <v>0</v>
      </c>
      <c r="O85" s="89">
        <v>0</v>
      </c>
      <c r="P85" s="89"/>
      <c r="Q85" s="61">
        <f t="shared" si="89"/>
        <v>0</v>
      </c>
      <c r="R85" s="89"/>
      <c r="S85" s="84">
        <v>0</v>
      </c>
      <c r="T85" s="89">
        <v>0</v>
      </c>
      <c r="U85" s="89"/>
      <c r="V85" s="60"/>
      <c r="W85" s="60"/>
    </row>
    <row r="86" spans="1:27" s="14" customFormat="1" ht="121.5" customHeight="1">
      <c r="A86" s="13"/>
      <c r="B86" s="25"/>
      <c r="C86" s="58" t="s">
        <v>88</v>
      </c>
      <c r="D86" s="45" t="s">
        <v>16</v>
      </c>
      <c r="E86" s="57">
        <v>42736</v>
      </c>
      <c r="F86" s="57">
        <v>43100</v>
      </c>
      <c r="G86" s="61">
        <f t="shared" si="92"/>
        <v>20</v>
      </c>
      <c r="H86" s="43"/>
      <c r="I86" s="102"/>
      <c r="J86" s="43">
        <v>20</v>
      </c>
      <c r="K86" s="43"/>
      <c r="L86" s="61">
        <f t="shared" si="88"/>
        <v>3.5</v>
      </c>
      <c r="M86" s="89"/>
      <c r="N86" s="84"/>
      <c r="O86" s="89">
        <v>3.5</v>
      </c>
      <c r="P86" s="89"/>
      <c r="Q86" s="61">
        <f t="shared" si="89"/>
        <v>3.5</v>
      </c>
      <c r="R86" s="89"/>
      <c r="S86" s="84"/>
      <c r="T86" s="89">
        <v>3.5</v>
      </c>
      <c r="U86" s="89"/>
      <c r="V86" s="60"/>
      <c r="W86" s="60"/>
    </row>
    <row r="87" spans="1:27" s="14" customFormat="1" ht="121.5" customHeight="1">
      <c r="A87" s="13"/>
      <c r="B87" s="25"/>
      <c r="C87" s="98" t="s">
        <v>89</v>
      </c>
      <c r="D87" s="45" t="s">
        <v>16</v>
      </c>
      <c r="E87" s="57">
        <v>42736</v>
      </c>
      <c r="F87" s="57">
        <v>43100</v>
      </c>
      <c r="G87" s="61">
        <f t="shared" ref="G87" si="93">SUM(H87,I87,J87,K87)</f>
        <v>270</v>
      </c>
      <c r="H87" s="43"/>
      <c r="I87" s="102"/>
      <c r="J87" s="43">
        <v>270</v>
      </c>
      <c r="K87" s="43"/>
      <c r="L87" s="61">
        <f t="shared" si="88"/>
        <v>39</v>
      </c>
      <c r="M87" s="89"/>
      <c r="N87" s="84"/>
      <c r="O87" s="89">
        <v>39</v>
      </c>
      <c r="P87" s="89"/>
      <c r="Q87" s="61">
        <f t="shared" si="89"/>
        <v>39</v>
      </c>
      <c r="R87" s="89"/>
      <c r="S87" s="84"/>
      <c r="T87" s="89">
        <v>39</v>
      </c>
      <c r="U87" s="89"/>
      <c r="V87" s="60"/>
      <c r="W87" s="60"/>
    </row>
    <row r="88" spans="1:27" s="14" customFormat="1" ht="121.5" customHeight="1">
      <c r="A88" s="13"/>
      <c r="B88" s="25"/>
      <c r="C88" s="97" t="s">
        <v>121</v>
      </c>
      <c r="D88" s="99" t="s">
        <v>16</v>
      </c>
      <c r="E88" s="57">
        <v>42736</v>
      </c>
      <c r="F88" s="57">
        <v>43100</v>
      </c>
      <c r="G88" s="61">
        <f t="shared" ref="G88:G89" si="94">SUM(H88,I88,J88,K88)</f>
        <v>334.5</v>
      </c>
      <c r="H88" s="43"/>
      <c r="I88" s="102">
        <v>304</v>
      </c>
      <c r="J88" s="43">
        <v>30.5</v>
      </c>
      <c r="K88" s="43"/>
      <c r="L88" s="61">
        <f t="shared" ref="L88:L89" si="95">SUM(M88,N88,O88,P88)</f>
        <v>328</v>
      </c>
      <c r="M88" s="89"/>
      <c r="N88" s="84">
        <v>304</v>
      </c>
      <c r="O88" s="89">
        <v>24</v>
      </c>
      <c r="P88" s="89"/>
      <c r="Q88" s="61">
        <f t="shared" ref="Q88:Q89" si="96">SUM(R88,S88,T88,U88)</f>
        <v>282.12</v>
      </c>
      <c r="R88" s="89"/>
      <c r="S88" s="84">
        <v>258.12</v>
      </c>
      <c r="T88" s="89">
        <v>24</v>
      </c>
      <c r="U88" s="89"/>
      <c r="V88" s="60"/>
      <c r="W88" s="60"/>
    </row>
    <row r="89" spans="1:27" s="14" customFormat="1" ht="121.5" customHeight="1">
      <c r="A89" s="13"/>
      <c r="B89" s="25"/>
      <c r="C89" s="97" t="s">
        <v>122</v>
      </c>
      <c r="D89" s="99" t="s">
        <v>16</v>
      </c>
      <c r="E89" s="57">
        <v>42736</v>
      </c>
      <c r="F89" s="57">
        <v>43100</v>
      </c>
      <c r="G89" s="61">
        <f t="shared" si="94"/>
        <v>99</v>
      </c>
      <c r="H89" s="43"/>
      <c r="I89" s="102">
        <v>89</v>
      </c>
      <c r="J89" s="43">
        <v>10</v>
      </c>
      <c r="K89" s="43"/>
      <c r="L89" s="61">
        <f t="shared" si="95"/>
        <v>49.5</v>
      </c>
      <c r="M89" s="89"/>
      <c r="N89" s="84">
        <v>44.5</v>
      </c>
      <c r="O89" s="89">
        <v>5</v>
      </c>
      <c r="P89" s="89"/>
      <c r="Q89" s="61">
        <f t="shared" si="96"/>
        <v>49.5</v>
      </c>
      <c r="R89" s="89"/>
      <c r="S89" s="84">
        <v>44.5</v>
      </c>
      <c r="T89" s="89">
        <v>5</v>
      </c>
      <c r="U89" s="89"/>
      <c r="V89" s="60"/>
      <c r="W89" s="60"/>
    </row>
    <row r="90" spans="1:27" s="14" customFormat="1" ht="121.5" customHeight="1">
      <c r="A90" s="13"/>
      <c r="B90" s="25"/>
      <c r="C90" s="92" t="s">
        <v>25</v>
      </c>
      <c r="D90" s="96"/>
      <c r="E90" s="57">
        <v>42736</v>
      </c>
      <c r="F90" s="57">
        <v>43100</v>
      </c>
      <c r="G90" s="64">
        <f t="shared" ref="G90:U90" si="97">SUM(G91,G92)</f>
        <v>821.4</v>
      </c>
      <c r="H90" s="64">
        <f t="shared" si="97"/>
        <v>0</v>
      </c>
      <c r="I90" s="80">
        <f t="shared" si="97"/>
        <v>298.39999999999998</v>
      </c>
      <c r="J90" s="64">
        <f t="shared" si="97"/>
        <v>523</v>
      </c>
      <c r="K90" s="64">
        <f t="shared" si="97"/>
        <v>0</v>
      </c>
      <c r="L90" s="64">
        <f t="shared" si="97"/>
        <v>218</v>
      </c>
      <c r="M90" s="64">
        <f t="shared" si="97"/>
        <v>0</v>
      </c>
      <c r="N90" s="80">
        <f t="shared" si="97"/>
        <v>0</v>
      </c>
      <c r="O90" s="64">
        <f t="shared" si="97"/>
        <v>218</v>
      </c>
      <c r="P90" s="64">
        <f t="shared" si="97"/>
        <v>0</v>
      </c>
      <c r="Q90" s="64">
        <f t="shared" si="97"/>
        <v>218</v>
      </c>
      <c r="R90" s="64">
        <f t="shared" si="97"/>
        <v>0</v>
      </c>
      <c r="S90" s="80">
        <f t="shared" si="97"/>
        <v>0</v>
      </c>
      <c r="T90" s="64">
        <f t="shared" si="97"/>
        <v>218</v>
      </c>
      <c r="U90" s="64">
        <f t="shared" si="97"/>
        <v>0</v>
      </c>
      <c r="V90" s="60"/>
      <c r="W90" s="60"/>
    </row>
    <row r="91" spans="1:27" s="14" customFormat="1" ht="121.5" customHeight="1">
      <c r="A91" s="13"/>
      <c r="B91" s="25"/>
      <c r="C91" s="58" t="s">
        <v>73</v>
      </c>
      <c r="D91" s="58" t="s">
        <v>80</v>
      </c>
      <c r="E91" s="57">
        <v>42736</v>
      </c>
      <c r="F91" s="57">
        <v>43100</v>
      </c>
      <c r="G91" s="61">
        <f t="shared" ref="G91" si="98">SUM(H91,I91,J91,K91)</f>
        <v>436</v>
      </c>
      <c r="H91" s="43"/>
      <c r="I91" s="102"/>
      <c r="J91" s="43">
        <v>436</v>
      </c>
      <c r="K91" s="43"/>
      <c r="L91" s="61">
        <f t="shared" ref="L91:L92" si="99">SUM(M91,N91,O91,P91)</f>
        <v>218</v>
      </c>
      <c r="M91" s="89"/>
      <c r="N91" s="84"/>
      <c r="O91" s="89">
        <v>218</v>
      </c>
      <c r="P91" s="89"/>
      <c r="Q91" s="61">
        <f t="shared" ref="Q91:Q92" si="100">SUM(R91,S91,T91,U91)</f>
        <v>218</v>
      </c>
      <c r="R91" s="89"/>
      <c r="S91" s="84"/>
      <c r="T91" s="89">
        <v>218</v>
      </c>
      <c r="U91" s="89"/>
      <c r="V91" s="60"/>
      <c r="W91" s="60"/>
    </row>
    <row r="92" spans="1:27" s="14" customFormat="1" ht="121.5" customHeight="1">
      <c r="A92" s="13"/>
      <c r="B92" s="25"/>
      <c r="C92" s="58" t="s">
        <v>74</v>
      </c>
      <c r="D92" s="58" t="s">
        <v>16</v>
      </c>
      <c r="E92" s="57">
        <v>42736</v>
      </c>
      <c r="F92" s="57">
        <v>43100</v>
      </c>
      <c r="G92" s="61">
        <f t="shared" ref="G92" si="101">SUM(H92,I92,J92,K92)</f>
        <v>385.4</v>
      </c>
      <c r="H92" s="43"/>
      <c r="I92" s="102">
        <v>298.39999999999998</v>
      </c>
      <c r="J92" s="43">
        <v>87</v>
      </c>
      <c r="K92" s="43"/>
      <c r="L92" s="61">
        <f t="shared" si="99"/>
        <v>0</v>
      </c>
      <c r="M92" s="89"/>
      <c r="N92" s="84">
        <v>0</v>
      </c>
      <c r="O92" s="89">
        <v>0</v>
      </c>
      <c r="P92" s="89"/>
      <c r="Q92" s="61">
        <f t="shared" si="100"/>
        <v>0</v>
      </c>
      <c r="R92" s="89"/>
      <c r="S92" s="84">
        <v>0</v>
      </c>
      <c r="T92" s="89">
        <v>0</v>
      </c>
      <c r="U92" s="89"/>
      <c r="V92" s="60"/>
      <c r="W92" s="60"/>
    </row>
    <row r="93" spans="1:27" ht="121.5" customHeight="1">
      <c r="L93" s="71"/>
      <c r="M93" s="71"/>
      <c r="N93" s="71"/>
      <c r="O93" s="71"/>
      <c r="P93" s="71"/>
      <c r="Q93" s="71"/>
      <c r="R93" s="71"/>
      <c r="S93" s="67"/>
      <c r="T93" s="71"/>
      <c r="U93" s="71"/>
      <c r="V93" s="71"/>
      <c r="W93" s="71"/>
    </row>
    <row r="94" spans="1:27" ht="121.5" customHeight="1"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</sheetData>
  <mergeCells count="11">
    <mergeCell ref="C44:C45"/>
    <mergeCell ref="D44:D45"/>
    <mergeCell ref="L4:P4"/>
    <mergeCell ref="Q4:U4"/>
    <mergeCell ref="C1:K1"/>
    <mergeCell ref="A4:C5"/>
    <mergeCell ref="D4:D5"/>
    <mergeCell ref="E4:F4"/>
    <mergeCell ref="G4:K4"/>
    <mergeCell ref="C2:G2"/>
    <mergeCell ref="C3:H3"/>
  </mergeCells>
  <phoneticPr fontId="19" type="noConversion"/>
  <pageMargins left="0.39370078740157483" right="0.39370078740157483" top="0.39370078740157483" bottom="0.39370078740157483" header="0.31496062992125984" footer="0.31496062992125984"/>
  <pageSetup paperSize="9" scale="56" orientation="landscape" r:id="rId1"/>
  <rowBreaks count="15" manualBreakCount="15">
    <brk id="9" min="2" max="20" man="1"/>
    <brk id="17" min="2" max="20" man="1"/>
    <brk id="25" min="2" max="20" man="1"/>
    <brk id="32" min="2" max="20" man="1"/>
    <brk id="38" min="2" max="20" man="1"/>
    <brk id="45" min="2" max="20" man="1"/>
    <brk id="51" min="2" max="20" man="1"/>
    <brk id="58" min="2" max="20" man="1"/>
    <brk id="66" min="2" max="20" man="1"/>
    <brk id="74" min="2" max="20" man="1"/>
    <brk id="81" min="2" max="20" man="1"/>
    <brk id="89" min="2" max="20" man="1"/>
    <brk id="92" min="2" max="20" man="1"/>
    <brk id="95" min="2" max="20" man="1"/>
    <brk id="118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ОК</vt:lpstr>
      <vt:lpstr>'Вариант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2015-01-20T11:19:13Z</cp:lastPrinted>
  <dcterms:created xsi:type="dcterms:W3CDTF">2006-09-16T00:00:00Z</dcterms:created>
  <dcterms:modified xsi:type="dcterms:W3CDTF">2017-07-12T05:23:09Z</dcterms:modified>
</cp:coreProperties>
</file>