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14805" windowHeight="7350" tabRatio="913" activeTab="0"/>
  </bookViews>
  <sheets>
    <sheet name="Вариант ОК" sheetId="1" r:id="rId1"/>
  </sheets>
  <definedNames>
    <definedName name="_xlnm.Print_Area" localSheetId="0">'Вариант ОК'!$C$1:$U$95</definedName>
  </definedNames>
  <calcPr fullCalcOnLoad="1"/>
</workbook>
</file>

<file path=xl/sharedStrings.xml><?xml version="1.0" encoding="utf-8"?>
<sst xmlns="http://schemas.openxmlformats.org/spreadsheetml/2006/main" count="213" uniqueCount="132">
  <si>
    <t>подпрограмма 1. «Развитие мер социальной поддержки отдельных категорий граждан»</t>
  </si>
  <si>
    <t>подпрограмма 2. «Модернизация и развитие социального обслуживания населения»</t>
  </si>
  <si>
    <t>подпрограмма 3. «Совершенствование социальной поддержки семьи и детей»</t>
  </si>
  <si>
    <t>Долгосрочная целевая программа "Улучшение качества жизни детей-инвалидов и детей с ограниченными возможностями в Ленинградской области на 2012 - 2014 годы"</t>
  </si>
  <si>
    <t>Ответсвенный исполнитель (ОИВ), соисполнитель, участник</t>
  </si>
  <si>
    <t>Срок реализации</t>
  </si>
  <si>
    <t>Конец реализации</t>
  </si>
  <si>
    <t>Начало реализации</t>
  </si>
  <si>
    <t>Федеральный бюджет</t>
  </si>
  <si>
    <t>Прочие источники</t>
  </si>
  <si>
    <t xml:space="preserve">Наименование муниципальной программы, подпрограммы,основного мероприятия, </t>
  </si>
  <si>
    <t>Всего</t>
  </si>
  <si>
    <t>Областной бюджет</t>
  </si>
  <si>
    <t>Местный бюджет</t>
  </si>
  <si>
    <t>Комитет по социальной защите населения администрации Волосовского муниципального района</t>
  </si>
  <si>
    <t>подпрограмма 4.  "Обеспечение реализации муниципальной программы"</t>
  </si>
  <si>
    <t>Сектор по культуре и молодежной политике</t>
  </si>
  <si>
    <t>Комитет образования администрации МО Волосовский муниципальный район</t>
  </si>
  <si>
    <t>подпрограмма 7. "Развитие физической культуры и спорта в Волосовском муниципальном районе"</t>
  </si>
  <si>
    <t>Подпрограмма 8. "Стабилизация и повышение рождаемости, укрепление семьи, поддержка материнства и детства"</t>
  </si>
  <si>
    <t>Отдел ЗАГС администрации муниципального образования Волосовский муниципальный район Ленинградской области</t>
  </si>
  <si>
    <t>Подпрограмма 6. "Формирование доступной среды жизнедеятельности для инвалидов в Ленинградской области"</t>
  </si>
  <si>
    <t>Подпрограмма 9. "Развитие молодежной политики в муниципальном образовании Волосовский муниципальный район
Ленинградской области"</t>
  </si>
  <si>
    <t xml:space="preserve">"Демографическое развитие Волосовского муниципального района Ленинградской области" </t>
  </si>
  <si>
    <t>Подпрограмма 5.  "Социальная поддержка граждан пожилого возраста и инвалидов в Волосовском районе Ленинградской области"</t>
  </si>
  <si>
    <t>Основное направление 17. Проведение мероприятий культурно-досугового направления</t>
  </si>
  <si>
    <t>Мероприятие 19.01. Меры по  обеспечению  бесплатного изготовления и ремонта зубных протезов (кроме расходов на оплату стоимости драгоценных металлов и металлокерамики) ветеранам труда,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реабилитированным лицам</t>
  </si>
  <si>
    <t>Мероприятие 19.02. Мероприятия по обеспечению жильем отдельных категорий граждан, установленных ФЗ от 12 января 1995г. №5-фз "О ветеранах" и от 24 ноября 1995 г. №181-фз "О социальной защите инвалидов в РФ"</t>
  </si>
  <si>
    <t>Основное мероприятие 19. Предоставление мер социальной поддержки ветеранам труда, жертвам политических репрессий, труженикам тыла</t>
  </si>
  <si>
    <t>Основное мероприятие 07. Обеспечение деятельности муниципальных учреждений</t>
  </si>
  <si>
    <t>Мероприятие 07.01. Финансовое обеспечение бюджетных учреждений на выполнение муниципального задания  на оказание муниципальных услуг (выполение работ)</t>
  </si>
  <si>
    <t>Мероприятие 07.02. Организация работы социально-досугового отделения "Университет третьего возраста"</t>
  </si>
  <si>
    <t>Мероприятие 07.03. Модернизация системы социального обслуживания</t>
  </si>
  <si>
    <t>Мероприятие 07.04.Фининсовое обеспече6ние некоммерческих организаций (кроме государственных учреждений) поставщиков социальных услул</t>
  </si>
  <si>
    <t>Основное мероприятие 13. Мероприятия по формированию доступной среды жизнедеятельности для инвалидов Ленинградской области</t>
  </si>
  <si>
    <t>Основное мероприятие 23. Организация мероприятий, предоставления денежных выплат и пособий гражданам, имеющим детей</t>
  </si>
  <si>
    <t>Мероприятие 23.01. Проведение районных мероприятий, посвященных дню защиты детей</t>
  </si>
  <si>
    <t>Мероприятие 23.02. Проведение районных мероприятий, посвященных Дню семьи</t>
  </si>
  <si>
    <t>Мероприятие 23.03. Проведение районных мероприятий, посвященных "Дню семьи, любви и верности"</t>
  </si>
  <si>
    <t xml:space="preserve">Мероприятие 23.07.Транспортные расходы по доставке детей на областные и районные мероприятия </t>
  </si>
  <si>
    <t xml:space="preserve">Мероприятие 23.08.Проведение мероприятий в рамках месячника "Семья" </t>
  </si>
  <si>
    <t>Мероприятие 23.09.Проведение мероприятий по подготовке к школе детей из семей, находящихся в трудной жизненной ситуации</t>
  </si>
  <si>
    <t>Основное мероприятие 12. Сопровождение реализации мероприятий муниципальной программы</t>
  </si>
  <si>
    <t>Основное мероприятие 20. Предоставление мер социальной поддержки и мероприятия для  граждан пожилого возраста и инвалидов</t>
  </si>
  <si>
    <t>Мероприятие.20.02. Проведение торжественных мероприятий ко Дню освобождения г. Волосово от немецких захатчиков</t>
  </si>
  <si>
    <t>Мероприятие 20.03.  Проведение торжественных мероприятий ко Дню Победы</t>
  </si>
  <si>
    <t>Основное мероприятие 22. Предоставление мер социальной поддержки отдельным категориям граждан</t>
  </si>
  <si>
    <t>Мероприятие 22.01. Пенсия за выслугу лет имуниципальным служащим и доплаты к пенсии лицам,замещавшим выборные должности в Волосовском муниципальном районе Ленинградской области</t>
  </si>
  <si>
    <t xml:space="preserve">Мероприятие 12.01.  Расходы на обеспечение деятельности учреждений </t>
  </si>
  <si>
    <t>Мероприятие 20.04. Проведение мероприятий и чествование ветеранов социальной службы ко Дню социального работника</t>
  </si>
  <si>
    <t>Мероприятие 20.05. Чествование победителей и участников районного конкурса "Родное подворье"</t>
  </si>
  <si>
    <t>Мероприятие 20.06. Проведение мероприятий к международному дню пожилых людей</t>
  </si>
  <si>
    <t>Мероприятие 20.07. Проведение мероприятий к международному дню инвалида</t>
  </si>
  <si>
    <t>ероприятие 20.08. Чествование старейших юбиляров (90 лет и старше)</t>
  </si>
  <si>
    <t xml:space="preserve">мероприятие 20.09  Транспортные расходы по доставке граждан пожилого возраста и инвалидов  на областные и районные мероприятия </t>
  </si>
  <si>
    <t>Мероприятие 20.10. Субсидии социально ориентированным некоммерческим организациям в сфере социальной поддержки ветеранов и инвалидов</t>
  </si>
  <si>
    <t>Мероприятие 13.01.Организация работы службы "Социальное такси"</t>
  </si>
  <si>
    <t>Основное мероприятие 14. Строительство (приобретение), реконструкция и капитальный ремонт объектов муниципальной собственности</t>
  </si>
  <si>
    <t>Основное мероприятие 18. Проведение мероприятий по вовлечению населения в занятия физической культурой и массовым спортом</t>
  </si>
  <si>
    <t>Мероприятие 20.01. Организация торжественных мероприятий для лиц, постоянно проживающих на территории Волосовского района и состоящим в браке 50, 60, 70 и 75 лет</t>
  </si>
  <si>
    <t>Мероприятие 23.01. Меры поддержки родителей при рождении двойни, тройни.</t>
  </si>
  <si>
    <t>Мероприятие 23.02. Организация мероприятий по торжественной регистрации новорожденных</t>
  </si>
  <si>
    <t>Мероприятие 23.03. Чествование семей при регистрации первого, сотого, двухсотого и т.д. ребенка, рожденного в Волосовском районе в текущем году.</t>
  </si>
  <si>
    <t>Основное мероприятие 16. Мероприятия по организационно-воспитательной работе с молодежью</t>
  </si>
  <si>
    <t>Мероприятие 19.03. Мероприятия по обеспечению жильем отдельных категорий граждан, установленных ФЗ от 12 января 1995г. №5-фз "О ветеранах" и от 24 ноября 1995 г. №181-фз "О социальной защите инвалидов в РФ"</t>
  </si>
  <si>
    <t>Администрация Волосовского муниципального района</t>
  </si>
  <si>
    <t>Мероприятие 22.02. Меры социальной поддержки граждан в виде единовременной денежной выплаты на проведение капитального ремонта индивидуальных жилых домов</t>
  </si>
  <si>
    <t>Мероприятие 22.03. 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 поддержки которым относится к ведению Российской Федерации и Ленинградской области</t>
  </si>
  <si>
    <t xml:space="preserve">Мероприятие 22.04. Расходы на обеспечение мер соц.поддержки отдельных категорий инвалидов, в части предоставления бесплатного проезда в автомобильном транспорте общего пользования городского и пригородного сообщения </t>
  </si>
  <si>
    <t>Мероприятие 17.01. 
Межбюджетные трансферты, передаваемые бюджетампоселений по исполнению части полномочий в сфере библиотечной деятельностив соответствии с заключенными соглашениями</t>
  </si>
  <si>
    <t>Мероприятие 17.02. Мероприятия по организации библиотечного обслуживания населения, созданию условий для организации досуга,развития местного традиционного народного художественного творчества,сохранения, возраждения и развития народныххудожественных промыслов</t>
  </si>
  <si>
    <t>Мероприятие 14.01. Строительство и реконструкция спортивных объектов Волосовского района</t>
  </si>
  <si>
    <t xml:space="preserve">Мероприятие 18.02.Мероприятия по созданию условий для занятийфизической культурой и спортом среди различных групп населения
</t>
  </si>
  <si>
    <t>Мероприятие 18.03. Мероприятия по укреплению материально-технической базы</t>
  </si>
  <si>
    <t>Комитет образования администрации МО Волосовский муниципальный район,          Сектор по культуре и молодежной политике</t>
  </si>
  <si>
    <t>Администрация Волосовского муниципального района,               Сектор по культуре и молодежной политике</t>
  </si>
  <si>
    <t>Комитет финансов администрации Волосовского муниципального района</t>
  </si>
  <si>
    <t>Мероприятие 23.10  Проведение мероприятий в рамках Международного дня инвалидов, оказание материальной помощи семьям с детьми-инвалидами</t>
  </si>
  <si>
    <t xml:space="preserve">Мероприятие 16.03.  Мероприятия по вовлечению молодёжи в социальную практику, повышению правовой культуры и избирательной активности </t>
  </si>
  <si>
    <t>Мероприятие 16.01. Мероприятия по поддержке молодёжных инициатив и проектов</t>
  </si>
  <si>
    <t>Мероприятие 16.02.Мероприятия по патриотическому воспитанию и сохранению исторической памяти</t>
  </si>
  <si>
    <t>Мероприятие 16.04. Мероприятия, направленные на профилактику асоциального поведения в молодёжной среде</t>
  </si>
  <si>
    <t>Мероприятие 16.05. Мероприятия по поддержке творческой и талантливой молодёжи</t>
  </si>
  <si>
    <t>Мероприятие 16.06.  Мероприятия, направленные на развитие семейного творчества</t>
  </si>
  <si>
    <t>Мероприятие 16.08.Мероприятия, направленные на популяризацию и пропаганду туристского потенциала Волосовского района</t>
  </si>
  <si>
    <t>Мероприятие 16.09. Мероприятия, направленные на популяризацию в молодёжной среде здорового образа жизни, занятий физической культурой и спортом</t>
  </si>
  <si>
    <t>Мероприятие 16.07. Мероприятия по профориентационной работе и содействию трудовой адаптации и занятости молодёжи</t>
  </si>
  <si>
    <t>План расходов в текущем году</t>
  </si>
  <si>
    <t>фактическое исполнение расходов на отчетную дату нарастающим итогом</t>
  </si>
  <si>
    <t>Выполнено на отчетную дату нарастающим итогом</t>
  </si>
  <si>
    <t>тыс. руб</t>
  </si>
  <si>
    <t>Мероприятие 22.05. Расходы на обеспечение равной доступности услуг общественного транспорта городского и пригородного сообщения на территории Ленинградской области для отд. категорий граждан, оказание мер социальной  поддержки которым относится к ведению Санкт-Петербурга</t>
  </si>
  <si>
    <t>Мероприятие 23.11. Расходы на обеспечение мер соц.поддержки учащихся общеобразовательных организаций из многодетных семей, проживающих в ЛО, в части предоставления бесплатного проезда на внутригородском транспорте</t>
  </si>
  <si>
    <t xml:space="preserve">           </t>
  </si>
  <si>
    <t xml:space="preserve">               </t>
  </si>
  <si>
    <t xml:space="preserve">                                                </t>
  </si>
  <si>
    <t xml:space="preserve">                                                                                                                              </t>
  </si>
  <si>
    <t xml:space="preserve">                 </t>
  </si>
  <si>
    <t xml:space="preserve">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</si>
  <si>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</si>
  <si>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</si>
  <si>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 xml:space="preserve">      </t>
  </si>
  <si>
    <t xml:space="preserve">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</si>
  <si>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</t>
  </si>
  <si>
    <t xml:space="preserve">Мероприятие 18.01 Мероприятияпо развитию детско-юношеского спорта                                                                                </t>
  </si>
  <si>
    <t xml:space="preserve">                                                                                                        </t>
  </si>
  <si>
    <t xml:space="preserve">                  </t>
  </si>
  <si>
    <t xml:space="preserve">                                   </t>
  </si>
  <si>
    <t xml:space="preserve">                                           </t>
  </si>
  <si>
    <t xml:space="preserve">                                                                     </t>
  </si>
  <si>
    <t xml:space="preserve">                                                              </t>
  </si>
  <si>
    <t xml:space="preserve">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</si>
  <si>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</si>
  <si>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t>Мероприятие 16.10. Расходы на реализацию комплекса мер по сохранению исторической памяти</t>
  </si>
  <si>
    <t>Мероприятие 16.11. Расходы на реализацию комплекса мер по профилактике правонарушений и рискованного поведения в молодежной среде</t>
  </si>
  <si>
    <t xml:space="preserve">                                 </t>
  </si>
  <si>
    <t xml:space="preserve">Отчет о реализации муниципальной программы "Демографическое развитие Волосовского муниципального района Ленинградской области" </t>
  </si>
  <si>
    <t xml:space="preserve"> </t>
  </si>
  <si>
    <t>Мероприятие 23.04. Проведение районных мероприятий, посвященных Всероссийскому Дню матери</t>
  </si>
  <si>
    <t xml:space="preserve">Мероприятие 22.06. Расходы по обеспечению жильем граждан, уволенных с военной службы (службы), и приравненных к ним лиц </t>
  </si>
  <si>
    <t>Мероприятие 18.04. Мероприятия по созданию условий для занятий физической культурой и спортом среди различных групп населения</t>
  </si>
  <si>
    <t>Мероприятие 13.02  Организация мероприятий по приспособлению для доступа инвалидов зданий образовательных организаций</t>
  </si>
  <si>
    <t xml:space="preserve">                                            </t>
  </si>
  <si>
    <t xml:space="preserve">Мероприятие 07.01. обеспечение деятельности муниципальных учреждений </t>
  </si>
  <si>
    <t xml:space="preserve">Администрация Волосовского муниципального района,             </t>
  </si>
  <si>
    <t xml:space="preserve">Основное мероприятие 07. обеспечение деятельности муниципальных учреждений </t>
  </si>
  <si>
    <t>Мероприятие 13.03  Организация мероприятий по формированию доступной среды жизнедеятельности для инвалидов в Лен.обл.</t>
  </si>
  <si>
    <t>Ответственный исполнитель: Администрация Волосовского муниципального района Ленинградской области</t>
  </si>
  <si>
    <t>Отчетный период: январь-декабрь  2018 г</t>
  </si>
  <si>
    <t xml:space="preserve">Комитет по социальной защите населения администрации Волосовского муниципального района </t>
  </si>
  <si>
    <t>Мероприятие 23.06. Проведение новогодних мероприятий для детей</t>
  </si>
  <si>
    <t>Мероприятие 23.05. Материальная помощь семьям с детьми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</si>
</sst>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56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6100"/>
      <name val="Times New Roman"/>
      <family val="1"/>
    </font>
    <font>
      <b/>
      <i/>
      <sz val="11"/>
      <color rgb="FF00091A"/>
      <name val="Times New Roman"/>
      <family val="1"/>
    </font>
    <font>
      <sz val="11"/>
      <color rgb="FF00091A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Fill="1" applyAlignment="1">
      <alignment/>
    </xf>
    <xf numFmtId="0" fontId="12" fillId="0" borderId="0" xfId="0" applyFont="1" applyAlignment="1">
      <alignment/>
    </xf>
    <xf numFmtId="0" fontId="54" fillId="0" borderId="0" xfId="0" applyFont="1" applyAlignment="1">
      <alignment/>
    </xf>
    <xf numFmtId="0" fontId="55" fillId="34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11" fillId="34" borderId="11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14" fontId="11" fillId="34" borderId="11" xfId="61" applyNumberFormat="1" applyFont="1" applyFill="1" applyBorder="1" applyAlignment="1">
      <alignment horizontal="center" vertical="center"/>
    </xf>
    <xf numFmtId="2" fontId="11" fillId="7" borderId="11" xfId="61" applyNumberFormat="1" applyFont="1" applyFill="1" applyBorder="1" applyAlignment="1">
      <alignment horizontal="center" vertical="center"/>
    </xf>
    <xf numFmtId="2" fontId="11" fillId="34" borderId="11" xfId="61" applyNumberFormat="1" applyFont="1" applyFill="1" applyBorder="1" applyAlignment="1">
      <alignment horizontal="center" vertical="center"/>
    </xf>
    <xf numFmtId="2" fontId="11" fillId="4" borderId="11" xfId="61" applyNumberFormat="1" applyFont="1" applyFill="1" applyBorder="1" applyAlignment="1">
      <alignment horizontal="center" vertical="center"/>
    </xf>
    <xf numFmtId="14" fontId="11" fillId="34" borderId="11" xfId="53" applyNumberFormat="1" applyFont="1" applyFill="1" applyBorder="1" applyAlignment="1">
      <alignment horizontal="center" vertical="center"/>
    </xf>
    <xf numFmtId="2" fontId="11" fillId="7" borderId="11" xfId="53" applyNumberFormat="1" applyFont="1" applyFill="1" applyBorder="1" applyAlignment="1">
      <alignment horizontal="center" vertical="center"/>
    </xf>
    <xf numFmtId="2" fontId="11" fillId="34" borderId="11" xfId="53" applyNumberFormat="1" applyFont="1" applyFill="1" applyBorder="1" applyAlignment="1">
      <alignment horizontal="center" vertical="center"/>
    </xf>
    <xf numFmtId="2" fontId="11" fillId="4" borderId="11" xfId="53" applyNumberFormat="1" applyFont="1" applyFill="1" applyBorder="1" applyAlignment="1">
      <alignment horizontal="center" vertical="center"/>
    </xf>
    <xf numFmtId="2" fontId="11" fillId="34" borderId="11" xfId="61" applyNumberFormat="1" applyFont="1" applyFill="1" applyBorder="1" applyAlignment="1">
      <alignment horizontal="center" vertical="center" wrapText="1"/>
    </xf>
    <xf numFmtId="2" fontId="11" fillId="4" borderId="11" xfId="61" applyNumberFormat="1" applyFont="1" applyFill="1" applyBorder="1" applyAlignment="1">
      <alignment horizontal="center" vertical="center" wrapText="1"/>
    </xf>
    <xf numFmtId="2" fontId="57" fillId="32" borderId="11" xfId="61" applyNumberFormat="1" applyFont="1" applyBorder="1" applyAlignment="1">
      <alignment horizontal="center" vertical="center"/>
    </xf>
    <xf numFmtId="14" fontId="2" fillId="33" borderId="11" xfId="0" applyNumberFormat="1" applyFont="1" applyFill="1" applyBorder="1" applyAlignment="1">
      <alignment horizontal="center" vertical="center"/>
    </xf>
    <xf numFmtId="2" fontId="32" fillId="7" borderId="11" xfId="0" applyNumberFormat="1" applyFont="1" applyFill="1" applyBorder="1" applyAlignment="1">
      <alignment horizontal="center" vertical="center"/>
    </xf>
    <xf numFmtId="2" fontId="32" fillId="0" borderId="11" xfId="0" applyNumberFormat="1" applyFont="1" applyFill="1" applyBorder="1" applyAlignment="1">
      <alignment horizontal="center" vertical="center"/>
    </xf>
    <xf numFmtId="2" fontId="32" fillId="4" borderId="11" xfId="0" applyNumberFormat="1" applyFont="1" applyFill="1" applyBorder="1" applyAlignment="1">
      <alignment horizontal="center" vertical="center"/>
    </xf>
    <xf numFmtId="2" fontId="33" fillId="7" borderId="11" xfId="0" applyNumberFormat="1" applyFont="1" applyFill="1" applyBorder="1" applyAlignment="1">
      <alignment horizontal="center" vertical="center"/>
    </xf>
    <xf numFmtId="2" fontId="33" fillId="0" borderId="11" xfId="0" applyNumberFormat="1" applyFont="1" applyFill="1" applyBorder="1" applyAlignment="1">
      <alignment horizontal="center" vertical="center"/>
    </xf>
    <xf numFmtId="2" fontId="33" fillId="4" borderId="11" xfId="0" applyNumberFormat="1" applyFont="1" applyFill="1" applyBorder="1" applyAlignment="1">
      <alignment horizontal="center" vertical="center"/>
    </xf>
    <xf numFmtId="2" fontId="58" fillId="7" borderId="11" xfId="0" applyNumberFormat="1" applyFont="1" applyFill="1" applyBorder="1" applyAlignment="1">
      <alignment horizontal="center" vertical="center"/>
    </xf>
    <xf numFmtId="14" fontId="32" fillId="33" borderId="11" xfId="0" applyNumberFormat="1" applyFont="1" applyFill="1" applyBorder="1" applyAlignment="1">
      <alignment horizontal="center" vertical="center"/>
    </xf>
    <xf numFmtId="2" fontId="14" fillId="7" borderId="11" xfId="0" applyNumberFormat="1" applyFont="1" applyFill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2" fontId="11" fillId="7" borderId="11" xfId="0" applyNumberFormat="1" applyFont="1" applyFill="1" applyBorder="1" applyAlignment="1">
      <alignment horizontal="center" vertical="center"/>
    </xf>
    <xf numFmtId="2" fontId="11" fillId="4" borderId="11" xfId="0" applyNumberFormat="1" applyFont="1" applyFill="1" applyBorder="1" applyAlignment="1">
      <alignment horizontal="center" vertical="center"/>
    </xf>
    <xf numFmtId="2" fontId="33" fillId="33" borderId="11" xfId="0" applyNumberFormat="1" applyFont="1" applyFill="1" applyBorder="1" applyAlignment="1">
      <alignment horizontal="center" vertical="center"/>
    </xf>
    <xf numFmtId="2" fontId="35" fillId="7" borderId="11" xfId="0" applyNumberFormat="1" applyFont="1" applyFill="1" applyBorder="1" applyAlignment="1">
      <alignment horizontal="center" vertical="center"/>
    </xf>
    <xf numFmtId="2" fontId="35" fillId="33" borderId="11" xfId="0" applyNumberFormat="1" applyFont="1" applyFill="1" applyBorder="1" applyAlignment="1">
      <alignment horizontal="center" vertical="center"/>
    </xf>
    <xf numFmtId="2" fontId="35" fillId="4" borderId="11" xfId="0" applyNumberFormat="1" applyFont="1" applyFill="1" applyBorder="1" applyAlignment="1">
      <alignment horizontal="center" vertical="center"/>
    </xf>
    <xf numFmtId="2" fontId="33" fillId="7" borderId="11" xfId="0" applyNumberFormat="1" applyFont="1" applyFill="1" applyBorder="1" applyAlignment="1">
      <alignment horizontal="center" vertical="center" wrapText="1"/>
    </xf>
    <xf numFmtId="2" fontId="33" fillId="33" borderId="11" xfId="0" applyNumberFormat="1" applyFont="1" applyFill="1" applyBorder="1" applyAlignment="1">
      <alignment horizontal="center" vertical="center" wrapText="1"/>
    </xf>
    <xf numFmtId="2" fontId="33" fillId="4" borderId="11" xfId="0" applyNumberFormat="1" applyFont="1" applyFill="1" applyBorder="1" applyAlignment="1">
      <alignment horizontal="center" vertical="center" wrapText="1"/>
    </xf>
    <xf numFmtId="2" fontId="33" fillId="0" borderId="11" xfId="0" applyNumberFormat="1" applyFont="1" applyFill="1" applyBorder="1" applyAlignment="1">
      <alignment horizontal="center" vertical="center" wrapText="1"/>
    </xf>
    <xf numFmtId="2" fontId="36" fillId="7" borderId="11" xfId="0" applyNumberFormat="1" applyFont="1" applyFill="1" applyBorder="1" applyAlignment="1">
      <alignment horizontal="center" vertical="center" wrapText="1"/>
    </xf>
    <xf numFmtId="2" fontId="36" fillId="0" borderId="11" xfId="0" applyNumberFormat="1" applyFont="1" applyFill="1" applyBorder="1" applyAlignment="1">
      <alignment horizontal="center" vertical="center" wrapText="1"/>
    </xf>
    <xf numFmtId="2" fontId="32" fillId="7" borderId="11" xfId="0" applyNumberFormat="1" applyFont="1" applyFill="1" applyBorder="1" applyAlignment="1">
      <alignment horizontal="center" vertical="center" wrapText="1"/>
    </xf>
    <xf numFmtId="2" fontId="32" fillId="0" borderId="11" xfId="0" applyNumberFormat="1" applyFont="1" applyFill="1" applyBorder="1" applyAlignment="1">
      <alignment horizontal="center" vertical="center" wrapText="1"/>
    </xf>
    <xf numFmtId="2" fontId="32" fillId="4" borderId="11" xfId="0" applyNumberFormat="1" applyFont="1" applyFill="1" applyBorder="1" applyAlignment="1">
      <alignment horizontal="center" vertical="center" wrapText="1"/>
    </xf>
    <xf numFmtId="2" fontId="35" fillId="7" borderId="11" xfId="61" applyNumberFormat="1" applyFont="1" applyFill="1" applyBorder="1" applyAlignment="1">
      <alignment horizontal="center" vertical="center"/>
    </xf>
    <xf numFmtId="2" fontId="35" fillId="0" borderId="11" xfId="61" applyNumberFormat="1" applyFont="1" applyFill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2" fontId="14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14" fontId="11" fillId="34" borderId="11" xfId="0" applyNumberFormat="1" applyFont="1" applyFill="1" applyBorder="1" applyAlignment="1">
      <alignment horizontal="center" vertical="center"/>
    </xf>
    <xf numFmtId="2" fontId="35" fillId="7" borderId="11" xfId="0" applyNumberFormat="1" applyFont="1" applyFill="1" applyBorder="1" applyAlignment="1">
      <alignment horizontal="center" vertical="center" wrapText="1"/>
    </xf>
    <xf numFmtId="2" fontId="35" fillId="34" borderId="11" xfId="0" applyNumberFormat="1" applyFont="1" applyFill="1" applyBorder="1" applyAlignment="1">
      <alignment horizontal="center" vertical="center" wrapText="1"/>
    </xf>
    <xf numFmtId="2" fontId="35" fillId="4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 wrapText="1"/>
    </xf>
    <xf numFmtId="1" fontId="59" fillId="4" borderId="11" xfId="0" applyNumberFormat="1" applyFont="1" applyFill="1" applyBorder="1" applyAlignment="1">
      <alignment horizontal="center" vertical="center" wrapText="1"/>
    </xf>
    <xf numFmtId="1" fontId="2" fillId="19" borderId="11" xfId="0" applyNumberFormat="1" applyFont="1" applyFill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32" fillId="33" borderId="11" xfId="0" applyFont="1" applyFill="1" applyBorder="1" applyAlignment="1">
      <alignment vertical="center" wrapText="1"/>
    </xf>
    <xf numFmtId="0" fontId="6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7"/>
  <sheetViews>
    <sheetView tabSelected="1" view="pageBreakPreview" zoomScale="85" zoomScaleNormal="82" zoomScaleSheetLayoutView="85" zoomScalePageLayoutView="0" workbookViewId="0" topLeftCell="C1">
      <selection activeCell="A4" sqref="A4:C5"/>
    </sheetView>
  </sheetViews>
  <sheetFormatPr defaultColWidth="9.140625" defaultRowHeight="121.5" customHeight="1"/>
  <cols>
    <col min="1" max="1" width="8.8515625" style="1" hidden="1" customWidth="1"/>
    <col min="2" max="2" width="18.7109375" style="1" hidden="1" customWidth="1"/>
    <col min="3" max="3" width="37.57421875" style="3" customWidth="1"/>
    <col min="4" max="4" width="14.00390625" style="11" customWidth="1"/>
    <col min="5" max="5" width="12.8515625" style="2" customWidth="1"/>
    <col min="6" max="6" width="13.28125" style="2" customWidth="1"/>
    <col min="7" max="7" width="11.7109375" style="5" customWidth="1"/>
    <col min="8" max="8" width="10.140625" style="5" customWidth="1"/>
    <col min="9" max="9" width="12.00390625" style="5" customWidth="1"/>
    <col min="10" max="10" width="15.8515625" style="16" customWidth="1"/>
    <col min="11" max="11" width="9.421875" style="16" customWidth="1"/>
    <col min="12" max="12" width="14.140625" style="0" customWidth="1"/>
    <col min="13" max="13" width="10.28125" style="0" customWidth="1"/>
    <col min="14" max="14" width="12.421875" style="0" customWidth="1"/>
    <col min="15" max="15" width="11.57421875" style="0" bestFit="1" customWidth="1"/>
    <col min="16" max="16" width="9.421875" style="0" customWidth="1"/>
    <col min="17" max="17" width="13.28125" style="0" customWidth="1"/>
    <col min="18" max="18" width="9.421875" style="0" customWidth="1"/>
    <col min="19" max="19" width="11.421875" style="0" customWidth="1"/>
    <col min="20" max="20" width="14.57421875" style="0" customWidth="1"/>
    <col min="21" max="21" width="9.00390625" style="0" customWidth="1"/>
  </cols>
  <sheetData>
    <row r="1" spans="1:20" ht="20.25">
      <c r="A1" s="12"/>
      <c r="B1" s="13"/>
      <c r="C1" s="40" t="s">
        <v>116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34.5" customHeight="1">
      <c r="A2" s="29"/>
      <c r="B2" s="30"/>
      <c r="C2" s="40" t="s">
        <v>128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spans="1:11" s="6" customFormat="1" ht="54.75" customHeight="1">
      <c r="A3" s="10"/>
      <c r="B3" s="15"/>
      <c r="C3" s="41" t="s">
        <v>127</v>
      </c>
      <c r="D3" s="42"/>
      <c r="E3" s="42"/>
      <c r="F3" s="42"/>
      <c r="G3" s="42"/>
      <c r="H3" s="42"/>
      <c r="I3" s="31" t="s">
        <v>117</v>
      </c>
      <c r="J3" s="14"/>
      <c r="K3" s="14" t="s">
        <v>90</v>
      </c>
    </row>
    <row r="4" spans="1:21" s="6" customFormat="1" ht="121.5" customHeight="1">
      <c r="A4" s="94" t="s">
        <v>10</v>
      </c>
      <c r="B4" s="94"/>
      <c r="C4" s="94"/>
      <c r="D4" s="93" t="s">
        <v>4</v>
      </c>
      <c r="E4" s="95" t="s">
        <v>5</v>
      </c>
      <c r="F4" s="95"/>
      <c r="G4" s="93" t="s">
        <v>87</v>
      </c>
      <c r="H4" s="93"/>
      <c r="I4" s="93"/>
      <c r="J4" s="93"/>
      <c r="K4" s="93"/>
      <c r="L4" s="93" t="s">
        <v>88</v>
      </c>
      <c r="M4" s="93"/>
      <c r="N4" s="93"/>
      <c r="O4" s="93"/>
      <c r="P4" s="93"/>
      <c r="Q4" s="93" t="s">
        <v>89</v>
      </c>
      <c r="R4" s="93"/>
      <c r="S4" s="93"/>
      <c r="T4" s="93"/>
      <c r="U4" s="93"/>
    </row>
    <row r="5" spans="1:21" s="6" customFormat="1" ht="121.5" customHeight="1">
      <c r="A5" s="94"/>
      <c r="B5" s="94"/>
      <c r="C5" s="94"/>
      <c r="D5" s="93"/>
      <c r="E5" s="96" t="s">
        <v>7</v>
      </c>
      <c r="F5" s="96" t="s">
        <v>6</v>
      </c>
      <c r="G5" s="97" t="s">
        <v>11</v>
      </c>
      <c r="H5" s="97" t="s">
        <v>8</v>
      </c>
      <c r="I5" s="98" t="s">
        <v>12</v>
      </c>
      <c r="J5" s="97" t="s">
        <v>13</v>
      </c>
      <c r="K5" s="97" t="s">
        <v>9</v>
      </c>
      <c r="L5" s="97" t="s">
        <v>11</v>
      </c>
      <c r="M5" s="97" t="s">
        <v>8</v>
      </c>
      <c r="N5" s="99" t="s">
        <v>12</v>
      </c>
      <c r="O5" s="97" t="s">
        <v>13</v>
      </c>
      <c r="P5" s="97" t="s">
        <v>9</v>
      </c>
      <c r="Q5" s="100" t="s">
        <v>11</v>
      </c>
      <c r="R5" s="97" t="s">
        <v>8</v>
      </c>
      <c r="S5" s="98" t="s">
        <v>12</v>
      </c>
      <c r="T5" s="97" t="s">
        <v>13</v>
      </c>
      <c r="U5" s="97" t="s">
        <v>9</v>
      </c>
    </row>
    <row r="6" spans="1:24" s="7" customFormat="1" ht="121.5" customHeight="1">
      <c r="A6" s="96"/>
      <c r="B6" s="96"/>
      <c r="C6" s="101" t="s">
        <v>23</v>
      </c>
      <c r="D6" s="102"/>
      <c r="E6" s="54">
        <v>43101</v>
      </c>
      <c r="F6" s="54">
        <v>43465</v>
      </c>
      <c r="G6" s="55">
        <f>H6+I6+J6</f>
        <v>74473.75</v>
      </c>
      <c r="H6" s="56">
        <f>SUM(H7,H20,H27,H43,H46,H58,H63,H73,H80)</f>
        <v>128.4</v>
      </c>
      <c r="I6" s="57">
        <f>I7+I20+I27+I43+I46+I58+I63+I73+I80</f>
        <v>35454.4</v>
      </c>
      <c r="J6" s="56">
        <f>J7+J20+J27+J43+J46+J58+J63+J73+J80</f>
        <v>38890.95</v>
      </c>
      <c r="K6" s="56">
        <f>SUM(K7,K20,K27,K43,K46,K58,K63,K73,K80)</f>
        <v>0</v>
      </c>
      <c r="L6" s="55">
        <f>L7+L20+L27+L43+L46+L58+L63+L73+L80</f>
        <v>74449.21</v>
      </c>
      <c r="M6" s="56">
        <f>SUM(M7,M20,M27,M43,M46,M58,M63,M73,M80)</f>
        <v>128.4</v>
      </c>
      <c r="N6" s="57">
        <f>N7+N20+N27+N43+N46+N58+N63+N73+N80</f>
        <v>35454.259999999995</v>
      </c>
      <c r="O6" s="56">
        <f>O7+O20+O27+O43+O46+O58+O63+O73+O80</f>
        <v>38866.55</v>
      </c>
      <c r="P6" s="56">
        <f>SUM(P7,P20,P27,P43,P46,P58,P63,P73,P80)</f>
        <v>0</v>
      </c>
      <c r="Q6" s="55">
        <f>R6+S6+T6</f>
        <v>74449.20999999999</v>
      </c>
      <c r="R6" s="56">
        <f>SUM(R7,R20,R27,R43,R46,R58,R63,R73,R80)</f>
        <v>128.4</v>
      </c>
      <c r="S6" s="57">
        <f>S7+S20+S27+S43+S46+S58+S63+S73+S80</f>
        <v>35454.259999999995</v>
      </c>
      <c r="T6" s="56">
        <f>T7+T20+T27+T43+T46+T58+T63+T73+T80</f>
        <v>38866.55</v>
      </c>
      <c r="U6" s="56">
        <f>SUM(U7,U20,U27,U43,U46,U58,U63,U73,U80)</f>
        <v>0</v>
      </c>
      <c r="V6" s="22"/>
      <c r="W6" s="22"/>
      <c r="X6" s="7" t="s">
        <v>109</v>
      </c>
    </row>
    <row r="7" spans="1:23" s="8" customFormat="1" ht="121.5" customHeight="1">
      <c r="A7" s="103"/>
      <c r="B7" s="103"/>
      <c r="C7" s="104" t="s">
        <v>0</v>
      </c>
      <c r="D7" s="32" t="s">
        <v>14</v>
      </c>
      <c r="E7" s="54">
        <v>43101</v>
      </c>
      <c r="F7" s="54">
        <v>43465</v>
      </c>
      <c r="G7" s="58">
        <f>I7+J7</f>
        <v>20934.94</v>
      </c>
      <c r="H7" s="59">
        <f aca="true" t="shared" si="0" ref="H7:U7">SUM(H8,H12)</f>
        <v>0</v>
      </c>
      <c r="I7" s="60">
        <f t="shared" si="0"/>
        <v>7297.139999999999</v>
      </c>
      <c r="J7" s="59">
        <f>J8+J12</f>
        <v>13637.8</v>
      </c>
      <c r="K7" s="59">
        <f t="shared" si="0"/>
        <v>0</v>
      </c>
      <c r="L7" s="58">
        <f t="shared" si="0"/>
        <v>20934.9</v>
      </c>
      <c r="M7" s="59">
        <f t="shared" si="0"/>
        <v>0</v>
      </c>
      <c r="N7" s="60">
        <f t="shared" si="0"/>
        <v>7297.099999999999</v>
      </c>
      <c r="O7" s="59">
        <f t="shared" si="0"/>
        <v>13637.8</v>
      </c>
      <c r="P7" s="59">
        <f t="shared" si="0"/>
        <v>0</v>
      </c>
      <c r="Q7" s="61">
        <f t="shared" si="0"/>
        <v>20934.9</v>
      </c>
      <c r="R7" s="59">
        <f t="shared" si="0"/>
        <v>0</v>
      </c>
      <c r="S7" s="60">
        <f t="shared" si="0"/>
        <v>7297.099999999999</v>
      </c>
      <c r="T7" s="59">
        <f t="shared" si="0"/>
        <v>13637.8</v>
      </c>
      <c r="U7" s="59">
        <f t="shared" si="0"/>
        <v>0</v>
      </c>
      <c r="V7" s="22"/>
      <c r="W7" s="22"/>
    </row>
    <row r="8" spans="1:23" s="8" customFormat="1" ht="121.5" customHeight="1">
      <c r="A8" s="105"/>
      <c r="B8" s="106"/>
      <c r="C8" s="107" t="s">
        <v>28</v>
      </c>
      <c r="D8" s="37" t="s">
        <v>14</v>
      </c>
      <c r="E8" s="54">
        <v>43101</v>
      </c>
      <c r="F8" s="54">
        <v>43465</v>
      </c>
      <c r="G8" s="58">
        <v>500</v>
      </c>
      <c r="H8" s="59">
        <f>SUM(H9,H10,H11)</f>
        <v>0</v>
      </c>
      <c r="I8" s="60">
        <f>SUM(I9,I10,I11)</f>
        <v>500</v>
      </c>
      <c r="J8" s="59">
        <v>0</v>
      </c>
      <c r="K8" s="59">
        <f>SUM(K9,K10)</f>
        <v>0</v>
      </c>
      <c r="L8" s="58">
        <f>SUM(L9,L10,L11)</f>
        <v>500</v>
      </c>
      <c r="M8" s="59">
        <f>SUM(M9,M10,M11)</f>
        <v>0</v>
      </c>
      <c r="N8" s="60">
        <v>500</v>
      </c>
      <c r="O8" s="59"/>
      <c r="P8" s="59">
        <f>SUM(P9,P10,P11)</f>
        <v>0</v>
      </c>
      <c r="Q8" s="58">
        <f>SUM(Q9,Q10,Q11)</f>
        <v>500</v>
      </c>
      <c r="R8" s="59">
        <f>SUM(R9,R10,R11)</f>
        <v>0</v>
      </c>
      <c r="S8" s="60">
        <v>500</v>
      </c>
      <c r="T8" s="59"/>
      <c r="U8" s="59">
        <f>SUM(U9,U10,U11)</f>
        <v>0</v>
      </c>
      <c r="V8" s="22"/>
      <c r="W8" s="22"/>
    </row>
    <row r="9" spans="1:23" s="17" customFormat="1" ht="121.5" customHeight="1">
      <c r="A9" s="108"/>
      <c r="B9" s="108"/>
      <c r="C9" s="37" t="s">
        <v>26</v>
      </c>
      <c r="D9" s="32" t="s">
        <v>14</v>
      </c>
      <c r="E9" s="43">
        <v>43101</v>
      </c>
      <c r="F9" s="43">
        <v>43465</v>
      </c>
      <c r="G9" s="44">
        <v>500</v>
      </c>
      <c r="H9" s="45"/>
      <c r="I9" s="46">
        <v>500</v>
      </c>
      <c r="J9" s="45"/>
      <c r="K9" s="45"/>
      <c r="L9" s="44">
        <f>SUM(M9,N9,O9,P9)</f>
        <v>500</v>
      </c>
      <c r="M9" s="45"/>
      <c r="N9" s="46">
        <v>500</v>
      </c>
      <c r="O9" s="45"/>
      <c r="P9" s="45"/>
      <c r="Q9" s="44">
        <f>SUM(R9,S9,T9,U9)</f>
        <v>500</v>
      </c>
      <c r="R9" s="45"/>
      <c r="S9" s="46">
        <v>500</v>
      </c>
      <c r="T9" s="45"/>
      <c r="U9" s="45"/>
      <c r="V9" s="23"/>
      <c r="W9" s="36"/>
    </row>
    <row r="10" spans="1:23" s="17" customFormat="1" ht="121.5" customHeight="1">
      <c r="A10" s="108"/>
      <c r="B10" s="108"/>
      <c r="C10" s="28" t="s">
        <v>27</v>
      </c>
      <c r="D10" s="32" t="s">
        <v>65</v>
      </c>
      <c r="E10" s="47">
        <v>43101</v>
      </c>
      <c r="F10" s="47">
        <v>43465</v>
      </c>
      <c r="G10" s="48">
        <f>SUM(H10,I10,J10,K10)</f>
        <v>0</v>
      </c>
      <c r="H10" s="49"/>
      <c r="I10" s="50"/>
      <c r="J10" s="49">
        <v>0</v>
      </c>
      <c r="K10" s="49"/>
      <c r="L10" s="48">
        <f>SUM(M10,N10,O10,P10)</f>
        <v>0</v>
      </c>
      <c r="M10" s="49"/>
      <c r="N10" s="50">
        <v>0</v>
      </c>
      <c r="O10" s="49"/>
      <c r="P10" s="49"/>
      <c r="Q10" s="48">
        <f>SUM(R10,S10,T10,U10)</f>
        <v>0</v>
      </c>
      <c r="R10" s="49"/>
      <c r="S10" s="50">
        <v>0</v>
      </c>
      <c r="T10" s="49"/>
      <c r="U10" s="49"/>
      <c r="V10" s="23"/>
      <c r="W10" s="23"/>
    </row>
    <row r="11" spans="1:23" s="17" customFormat="1" ht="121.5" customHeight="1">
      <c r="A11" s="108"/>
      <c r="B11" s="108"/>
      <c r="C11" s="28" t="s">
        <v>64</v>
      </c>
      <c r="D11" s="32" t="s">
        <v>65</v>
      </c>
      <c r="E11" s="47">
        <v>43101</v>
      </c>
      <c r="F11" s="47">
        <v>43465</v>
      </c>
      <c r="G11" s="48">
        <f>SUM(H11,I11,J11,K11)</f>
        <v>0</v>
      </c>
      <c r="H11" s="49"/>
      <c r="I11" s="50"/>
      <c r="J11" s="49">
        <v>0</v>
      </c>
      <c r="K11" s="49"/>
      <c r="L11" s="48">
        <f>SUM(M11,N11,O11,P11)</f>
        <v>0</v>
      </c>
      <c r="M11" s="49"/>
      <c r="N11" s="50">
        <v>0</v>
      </c>
      <c r="O11" s="49"/>
      <c r="P11" s="49"/>
      <c r="Q11" s="48">
        <f>SUM(R11,S11,T11,U11)</f>
        <v>0</v>
      </c>
      <c r="R11" s="49"/>
      <c r="S11" s="50">
        <v>0</v>
      </c>
      <c r="T11" s="49"/>
      <c r="U11" s="49"/>
      <c r="V11" s="23"/>
      <c r="W11" s="23"/>
    </row>
    <row r="12" spans="1:23" s="17" customFormat="1" ht="121.5" customHeight="1">
      <c r="A12" s="108"/>
      <c r="B12" s="108"/>
      <c r="C12" s="107" t="s">
        <v>46</v>
      </c>
      <c r="D12" s="32"/>
      <c r="E12" s="62">
        <v>43101</v>
      </c>
      <c r="F12" s="62">
        <v>43465</v>
      </c>
      <c r="G12" s="63">
        <f>G13+G14+G15+G16+G17+G18</f>
        <v>20434.940000000002</v>
      </c>
      <c r="H12" s="63">
        <f aca="true" t="shared" si="1" ref="H12:S12">H13+H14+H15+H16+H17+H18</f>
        <v>0</v>
      </c>
      <c r="I12" s="63">
        <f t="shared" si="1"/>
        <v>6797.139999999999</v>
      </c>
      <c r="J12" s="63">
        <f>J13+J14</f>
        <v>13637.8</v>
      </c>
      <c r="K12" s="63">
        <f t="shared" si="1"/>
        <v>0</v>
      </c>
      <c r="L12" s="63">
        <f t="shared" si="1"/>
        <v>20434.9</v>
      </c>
      <c r="M12" s="63">
        <f t="shared" si="1"/>
        <v>0</v>
      </c>
      <c r="N12" s="63">
        <f t="shared" si="1"/>
        <v>6797.099999999999</v>
      </c>
      <c r="O12" s="63">
        <f t="shared" si="1"/>
        <v>13637.8</v>
      </c>
      <c r="P12" s="63">
        <f t="shared" si="1"/>
        <v>0</v>
      </c>
      <c r="Q12" s="63">
        <f t="shared" si="1"/>
        <v>20434.9</v>
      </c>
      <c r="R12" s="63">
        <f t="shared" si="1"/>
        <v>0</v>
      </c>
      <c r="S12" s="63">
        <f t="shared" si="1"/>
        <v>6797.099999999999</v>
      </c>
      <c r="T12" s="63">
        <f>T13+T14</f>
        <v>13637.8</v>
      </c>
      <c r="U12" s="64"/>
      <c r="V12" s="23"/>
      <c r="W12" s="23"/>
    </row>
    <row r="13" spans="1:23" s="17" customFormat="1" ht="121.5" customHeight="1">
      <c r="A13" s="108"/>
      <c r="B13" s="108"/>
      <c r="C13" s="21" t="s">
        <v>47</v>
      </c>
      <c r="D13" s="32" t="s">
        <v>65</v>
      </c>
      <c r="E13" s="54">
        <v>43101</v>
      </c>
      <c r="F13" s="54">
        <v>43465</v>
      </c>
      <c r="G13" s="65">
        <v>6983.6</v>
      </c>
      <c r="H13" s="64"/>
      <c r="I13" s="66"/>
      <c r="J13" s="64">
        <v>6983.6</v>
      </c>
      <c r="K13" s="64"/>
      <c r="L13" s="65">
        <v>6983.6</v>
      </c>
      <c r="M13" s="64"/>
      <c r="N13" s="66"/>
      <c r="O13" s="64">
        <v>6983.6</v>
      </c>
      <c r="P13" s="64"/>
      <c r="Q13" s="65">
        <v>6983.6</v>
      </c>
      <c r="R13" s="64"/>
      <c r="S13" s="66"/>
      <c r="T13" s="64">
        <v>6983.6</v>
      </c>
      <c r="U13" s="64"/>
      <c r="V13" s="23"/>
      <c r="W13" s="23"/>
    </row>
    <row r="14" spans="1:23" s="17" customFormat="1" ht="216.75" customHeight="1">
      <c r="A14" s="108"/>
      <c r="B14" s="108"/>
      <c r="C14" s="21" t="s">
        <v>47</v>
      </c>
      <c r="D14" s="32" t="s">
        <v>129</v>
      </c>
      <c r="E14" s="43">
        <v>43101</v>
      </c>
      <c r="F14" s="43">
        <v>43465</v>
      </c>
      <c r="G14" s="44">
        <v>6654.2</v>
      </c>
      <c r="H14" s="45"/>
      <c r="I14" s="46"/>
      <c r="J14" s="45">
        <v>6654.2</v>
      </c>
      <c r="K14" s="45"/>
      <c r="L14" s="44">
        <v>6654.2</v>
      </c>
      <c r="M14" s="45"/>
      <c r="N14" s="46"/>
      <c r="O14" s="45">
        <v>6654.2</v>
      </c>
      <c r="P14" s="45"/>
      <c r="Q14" s="44">
        <v>6654.2</v>
      </c>
      <c r="R14" s="45"/>
      <c r="S14" s="46"/>
      <c r="T14" s="45">
        <v>6654.2</v>
      </c>
      <c r="U14" s="45"/>
      <c r="V14" s="23"/>
      <c r="W14" s="23"/>
    </row>
    <row r="15" spans="1:23" s="17" customFormat="1" ht="121.5" customHeight="1">
      <c r="A15" s="108"/>
      <c r="B15" s="108"/>
      <c r="C15" s="35" t="s">
        <v>66</v>
      </c>
      <c r="D15" s="32" t="s">
        <v>65</v>
      </c>
      <c r="E15" s="43">
        <v>43101</v>
      </c>
      <c r="F15" s="43">
        <v>43465</v>
      </c>
      <c r="G15" s="44">
        <v>1531</v>
      </c>
      <c r="H15" s="45"/>
      <c r="I15" s="46">
        <v>1531</v>
      </c>
      <c r="J15" s="45"/>
      <c r="K15" s="45"/>
      <c r="L15" s="44">
        <v>1531</v>
      </c>
      <c r="M15" s="45"/>
      <c r="N15" s="46">
        <v>1531</v>
      </c>
      <c r="O15" s="45"/>
      <c r="P15" s="45"/>
      <c r="Q15" s="44">
        <v>1531</v>
      </c>
      <c r="R15" s="45"/>
      <c r="S15" s="46">
        <v>1531</v>
      </c>
      <c r="T15" s="45"/>
      <c r="U15" s="45"/>
      <c r="V15" s="23" t="s">
        <v>112</v>
      </c>
      <c r="W15" s="23"/>
    </row>
    <row r="16" spans="1:23" s="17" customFormat="1" ht="121.5" customHeight="1">
      <c r="A16" s="108"/>
      <c r="B16" s="108"/>
      <c r="C16" s="20" t="s">
        <v>67</v>
      </c>
      <c r="D16" s="32" t="s">
        <v>14</v>
      </c>
      <c r="E16" s="43">
        <v>43101</v>
      </c>
      <c r="F16" s="43">
        <v>43465</v>
      </c>
      <c r="G16" s="44">
        <f>SUM(H16,I16,J16,K16)</f>
        <v>4981.24</v>
      </c>
      <c r="H16" s="45"/>
      <c r="I16" s="46">
        <v>4981.24</v>
      </c>
      <c r="J16" s="45"/>
      <c r="K16" s="45"/>
      <c r="L16" s="44">
        <f>SUM(M16,N16,O16,P16)</f>
        <v>4981.2</v>
      </c>
      <c r="M16" s="45"/>
      <c r="N16" s="46">
        <v>4981.2</v>
      </c>
      <c r="O16" s="45"/>
      <c r="P16" s="45"/>
      <c r="Q16" s="44">
        <f>SUM(R16,S16,T16,U16)</f>
        <v>4981.2</v>
      </c>
      <c r="R16" s="45"/>
      <c r="S16" s="46">
        <v>4981.2</v>
      </c>
      <c r="T16" s="45"/>
      <c r="U16" s="45"/>
      <c r="V16" s="23"/>
      <c r="W16" s="23"/>
    </row>
    <row r="17" spans="1:23" s="17" customFormat="1" ht="121.5" customHeight="1">
      <c r="A17" s="108"/>
      <c r="B17" s="108"/>
      <c r="C17" s="20" t="s">
        <v>68</v>
      </c>
      <c r="D17" s="32" t="s">
        <v>14</v>
      </c>
      <c r="E17" s="43">
        <v>43101</v>
      </c>
      <c r="F17" s="43">
        <v>43465</v>
      </c>
      <c r="G17" s="44">
        <f>SUM(H17,I17,J17,K17)</f>
        <v>80.9</v>
      </c>
      <c r="H17" s="45"/>
      <c r="I17" s="46">
        <v>80.9</v>
      </c>
      <c r="J17" s="45" t="s">
        <v>117</v>
      </c>
      <c r="K17" s="45"/>
      <c r="L17" s="44">
        <f>SUM(M17,N17,O17,P17)</f>
        <v>80.9</v>
      </c>
      <c r="M17" s="45"/>
      <c r="N17" s="46">
        <v>80.9</v>
      </c>
      <c r="O17" s="45"/>
      <c r="P17" s="45"/>
      <c r="Q17" s="44">
        <f>SUM(R17,S17,T17,U17)</f>
        <v>80.9</v>
      </c>
      <c r="R17" s="45"/>
      <c r="S17" s="46">
        <v>80.9</v>
      </c>
      <c r="T17" s="45"/>
      <c r="U17" s="45"/>
      <c r="V17" s="23"/>
      <c r="W17" s="23"/>
    </row>
    <row r="18" spans="1:23" s="17" customFormat="1" ht="121.5" customHeight="1">
      <c r="A18" s="108"/>
      <c r="B18" s="108"/>
      <c r="C18" s="20" t="s">
        <v>91</v>
      </c>
      <c r="D18" s="32" t="s">
        <v>14</v>
      </c>
      <c r="E18" s="43">
        <v>43101</v>
      </c>
      <c r="F18" s="43">
        <v>43465</v>
      </c>
      <c r="G18" s="44">
        <f>SUM(H18,I18,J18,K18)</f>
        <v>204</v>
      </c>
      <c r="H18" s="45"/>
      <c r="I18" s="46">
        <v>204</v>
      </c>
      <c r="J18" s="45"/>
      <c r="K18" s="45"/>
      <c r="L18" s="44">
        <f>SUM(M18,N18,O18,P18)</f>
        <v>204</v>
      </c>
      <c r="M18" s="45"/>
      <c r="N18" s="46">
        <v>204</v>
      </c>
      <c r="O18" s="45"/>
      <c r="P18" s="45"/>
      <c r="Q18" s="44">
        <f>SUM(R18,S18,T18,U18)</f>
        <v>204</v>
      </c>
      <c r="R18" s="45"/>
      <c r="S18" s="46">
        <v>204</v>
      </c>
      <c r="T18" s="45" t="s">
        <v>122</v>
      </c>
      <c r="U18" s="45"/>
      <c r="V18" s="23"/>
      <c r="W18" s="23"/>
    </row>
    <row r="19" spans="1:23" s="17" customFormat="1" ht="75.75" customHeight="1">
      <c r="A19" s="108"/>
      <c r="B19" s="108"/>
      <c r="C19" s="20" t="s">
        <v>119</v>
      </c>
      <c r="D19" s="32" t="s">
        <v>65</v>
      </c>
      <c r="E19" s="47">
        <v>43101</v>
      </c>
      <c r="F19" s="47">
        <v>43465</v>
      </c>
      <c r="G19" s="48">
        <f>SUM(H19,I19,J19,K19)</f>
        <v>0</v>
      </c>
      <c r="H19" s="49"/>
      <c r="I19" s="50">
        <v>0</v>
      </c>
      <c r="J19" s="49"/>
      <c r="K19" s="49"/>
      <c r="L19" s="48">
        <f>SUM(M19,N19,O19,P19)</f>
        <v>0</v>
      </c>
      <c r="M19" s="49">
        <v>0</v>
      </c>
      <c r="N19" s="50">
        <v>0</v>
      </c>
      <c r="O19" s="49"/>
      <c r="P19" s="49"/>
      <c r="Q19" s="48">
        <f>SUM(R19,S19,T19,U19)</f>
        <v>0</v>
      </c>
      <c r="R19" s="49">
        <v>0</v>
      </c>
      <c r="S19" s="50">
        <v>0</v>
      </c>
      <c r="T19" s="49"/>
      <c r="U19" s="49"/>
      <c r="V19" s="23"/>
      <c r="W19" s="23"/>
    </row>
    <row r="20" spans="1:23" s="8" customFormat="1" ht="121.5" customHeight="1">
      <c r="A20" s="105"/>
      <c r="B20" s="105"/>
      <c r="C20" s="109" t="s">
        <v>1</v>
      </c>
      <c r="D20" s="32"/>
      <c r="E20" s="54">
        <v>43101</v>
      </c>
      <c r="F20" s="54">
        <v>43465</v>
      </c>
      <c r="G20" s="58">
        <f>SUM(G21)</f>
        <v>15980.109999999999</v>
      </c>
      <c r="H20" s="67">
        <f aca="true" t="shared" si="2" ref="H20:U20">SUM(H21)</f>
        <v>0</v>
      </c>
      <c r="I20" s="60">
        <f t="shared" si="2"/>
        <v>15782.9</v>
      </c>
      <c r="J20" s="67">
        <v>197.21</v>
      </c>
      <c r="K20" s="67">
        <f t="shared" si="2"/>
        <v>0</v>
      </c>
      <c r="L20" s="58">
        <f>SUM(L21)</f>
        <v>15980.07</v>
      </c>
      <c r="M20" s="67">
        <f t="shared" si="2"/>
        <v>0</v>
      </c>
      <c r="N20" s="60">
        <f t="shared" si="2"/>
        <v>15782.86</v>
      </c>
      <c r="O20" s="67">
        <f t="shared" si="2"/>
        <v>197.21</v>
      </c>
      <c r="P20" s="67">
        <f t="shared" si="2"/>
        <v>0</v>
      </c>
      <c r="Q20" s="58">
        <f>SUM(Q21)</f>
        <v>15980.07</v>
      </c>
      <c r="R20" s="67">
        <f t="shared" si="2"/>
        <v>0</v>
      </c>
      <c r="S20" s="60">
        <f t="shared" si="2"/>
        <v>15782.86</v>
      </c>
      <c r="T20" s="67">
        <f t="shared" si="2"/>
        <v>197.21</v>
      </c>
      <c r="U20" s="67">
        <f t="shared" si="2"/>
        <v>0</v>
      </c>
      <c r="V20" s="22"/>
      <c r="W20" s="22"/>
    </row>
    <row r="21" spans="1:23" s="8" customFormat="1" ht="121.5" customHeight="1">
      <c r="A21" s="105"/>
      <c r="B21" s="106"/>
      <c r="C21" s="107" t="s">
        <v>29</v>
      </c>
      <c r="D21" s="32"/>
      <c r="E21" s="54">
        <v>43101</v>
      </c>
      <c r="F21" s="54">
        <v>43465</v>
      </c>
      <c r="G21" s="68">
        <f>I21+J21</f>
        <v>15980.109999999999</v>
      </c>
      <c r="H21" s="69">
        <f aca="true" t="shared" si="3" ref="H21:U21">SUM(H22,H24,H25,H26)</f>
        <v>0</v>
      </c>
      <c r="I21" s="70">
        <f t="shared" si="3"/>
        <v>15782.9</v>
      </c>
      <c r="J21" s="69">
        <v>197.21</v>
      </c>
      <c r="K21" s="69">
        <f t="shared" si="3"/>
        <v>0</v>
      </c>
      <c r="L21" s="68">
        <f>N21+O21</f>
        <v>15980.07</v>
      </c>
      <c r="M21" s="69">
        <f t="shared" si="3"/>
        <v>0</v>
      </c>
      <c r="N21" s="70">
        <f t="shared" si="3"/>
        <v>15782.86</v>
      </c>
      <c r="O21" s="69">
        <v>197.21</v>
      </c>
      <c r="P21" s="69">
        <f t="shared" si="3"/>
        <v>0</v>
      </c>
      <c r="Q21" s="68">
        <f>S21+T21</f>
        <v>15980.07</v>
      </c>
      <c r="R21" s="69">
        <f t="shared" si="3"/>
        <v>0</v>
      </c>
      <c r="S21" s="70">
        <f t="shared" si="3"/>
        <v>15782.86</v>
      </c>
      <c r="T21" s="69">
        <v>197.21</v>
      </c>
      <c r="U21" s="69">
        <f t="shared" si="3"/>
        <v>0</v>
      </c>
      <c r="V21" s="22"/>
      <c r="W21" s="22"/>
    </row>
    <row r="22" spans="1:23" s="18" customFormat="1" ht="121.5" customHeight="1">
      <c r="A22" s="110"/>
      <c r="B22" s="110"/>
      <c r="C22" s="32" t="s">
        <v>30</v>
      </c>
      <c r="D22" s="32" t="s">
        <v>14</v>
      </c>
      <c r="E22" s="43">
        <v>43101</v>
      </c>
      <c r="F22" s="43">
        <v>43465</v>
      </c>
      <c r="G22" s="44">
        <v>0</v>
      </c>
      <c r="H22" s="45"/>
      <c r="I22" s="46">
        <v>0</v>
      </c>
      <c r="J22" s="45"/>
      <c r="K22" s="45"/>
      <c r="L22" s="44">
        <v>0</v>
      </c>
      <c r="M22" s="45"/>
      <c r="N22" s="46">
        <v>0</v>
      </c>
      <c r="O22" s="45"/>
      <c r="P22" s="45"/>
      <c r="Q22" s="44">
        <v>0</v>
      </c>
      <c r="R22" s="45"/>
      <c r="S22" s="46">
        <v>0</v>
      </c>
      <c r="T22" s="45"/>
      <c r="U22" s="45"/>
      <c r="V22" s="24"/>
      <c r="W22" s="24"/>
    </row>
    <row r="23" spans="1:23" s="18" customFormat="1" ht="121.5" customHeight="1">
      <c r="A23" s="110"/>
      <c r="B23" s="110"/>
      <c r="C23" s="38" t="s">
        <v>31</v>
      </c>
      <c r="D23" s="32" t="s">
        <v>14</v>
      </c>
      <c r="E23" s="43">
        <v>43101</v>
      </c>
      <c r="F23" s="43">
        <v>43465</v>
      </c>
      <c r="G23" s="44">
        <v>197.21</v>
      </c>
      <c r="H23" s="45"/>
      <c r="I23" s="46"/>
      <c r="J23" s="45">
        <v>197.21</v>
      </c>
      <c r="K23" s="45"/>
      <c r="L23" s="44">
        <v>197.21</v>
      </c>
      <c r="M23" s="45"/>
      <c r="N23" s="46"/>
      <c r="O23" s="45">
        <v>197.21</v>
      </c>
      <c r="P23" s="45"/>
      <c r="Q23" s="44"/>
      <c r="R23" s="45"/>
      <c r="S23" s="46"/>
      <c r="T23" s="45">
        <v>197.21</v>
      </c>
      <c r="U23" s="45"/>
      <c r="V23" s="24"/>
      <c r="W23" s="24"/>
    </row>
    <row r="24" spans="1:23" s="18" customFormat="1" ht="121.5" customHeight="1">
      <c r="A24" s="110"/>
      <c r="B24" s="110"/>
      <c r="C24" s="39"/>
      <c r="D24" s="32" t="s">
        <v>65</v>
      </c>
      <c r="E24" s="43">
        <v>43101</v>
      </c>
      <c r="F24" s="43">
        <v>43465</v>
      </c>
      <c r="G24" s="44">
        <v>0</v>
      </c>
      <c r="H24" s="45"/>
      <c r="I24" s="46"/>
      <c r="J24" s="45">
        <v>0</v>
      </c>
      <c r="K24" s="45"/>
      <c r="L24" s="44">
        <v>0</v>
      </c>
      <c r="M24" s="45"/>
      <c r="N24" s="46"/>
      <c r="O24" s="45">
        <v>0</v>
      </c>
      <c r="P24" s="45"/>
      <c r="Q24" s="44">
        <v>0</v>
      </c>
      <c r="R24" s="45"/>
      <c r="S24" s="46"/>
      <c r="T24" s="45">
        <v>0</v>
      </c>
      <c r="U24" s="45"/>
      <c r="V24" s="24"/>
      <c r="W24" s="24"/>
    </row>
    <row r="25" spans="1:23" s="18" customFormat="1" ht="121.5" customHeight="1">
      <c r="A25" s="110"/>
      <c r="B25" s="110"/>
      <c r="C25" s="32" t="s">
        <v>32</v>
      </c>
      <c r="D25" s="32" t="s">
        <v>14</v>
      </c>
      <c r="E25" s="43">
        <v>43101</v>
      </c>
      <c r="F25" s="43">
        <v>43465</v>
      </c>
      <c r="G25" s="44">
        <v>15782.9</v>
      </c>
      <c r="H25" s="45"/>
      <c r="I25" s="46">
        <v>15782.9</v>
      </c>
      <c r="J25" s="45"/>
      <c r="K25" s="45"/>
      <c r="L25" s="44">
        <v>15782.86</v>
      </c>
      <c r="M25" s="45"/>
      <c r="N25" s="46">
        <v>15782.86</v>
      </c>
      <c r="O25" s="45"/>
      <c r="P25" s="45"/>
      <c r="Q25" s="44">
        <v>15782.86</v>
      </c>
      <c r="R25" s="45"/>
      <c r="S25" s="46">
        <v>15782.86</v>
      </c>
      <c r="T25" s="45"/>
      <c r="U25" s="45"/>
      <c r="V25" s="24"/>
      <c r="W25" s="24"/>
    </row>
    <row r="26" spans="1:23" s="18" customFormat="1" ht="121.5" customHeight="1">
      <c r="A26" s="110"/>
      <c r="B26" s="110"/>
      <c r="C26" s="32" t="s">
        <v>33</v>
      </c>
      <c r="D26" s="32" t="s">
        <v>14</v>
      </c>
      <c r="E26" s="43">
        <v>43101</v>
      </c>
      <c r="F26" s="43">
        <v>43465</v>
      </c>
      <c r="G26" s="44">
        <f>SUM(H26,I26,J26,K26)</f>
        <v>0</v>
      </c>
      <c r="H26" s="45"/>
      <c r="I26" s="46">
        <v>0</v>
      </c>
      <c r="J26" s="45"/>
      <c r="K26" s="45"/>
      <c r="L26" s="44">
        <f>SUM(M26,N26,O26,P26)</f>
        <v>0</v>
      </c>
      <c r="M26" s="45"/>
      <c r="N26" s="46">
        <v>0</v>
      </c>
      <c r="O26" s="45"/>
      <c r="P26" s="45"/>
      <c r="Q26" s="44">
        <f>SUM(R26,S26,T26,U26)</f>
        <v>0</v>
      </c>
      <c r="R26" s="45"/>
      <c r="S26" s="46">
        <v>0</v>
      </c>
      <c r="T26" s="45"/>
      <c r="U26" s="45"/>
      <c r="V26" s="24"/>
      <c r="W26" s="24"/>
    </row>
    <row r="27" spans="1:23" s="8" customFormat="1" ht="121.5" customHeight="1">
      <c r="A27" s="105"/>
      <c r="B27" s="106"/>
      <c r="C27" s="104" t="s">
        <v>2</v>
      </c>
      <c r="D27" s="32"/>
      <c r="E27" s="54">
        <v>43101</v>
      </c>
      <c r="F27" s="54">
        <v>43465</v>
      </c>
      <c r="G27" s="71">
        <f>I27+J27</f>
        <v>1061.1100000000001</v>
      </c>
      <c r="H27" s="72">
        <f aca="true" t="shared" si="4" ref="H27:U27">SUM(,H28)</f>
        <v>0</v>
      </c>
      <c r="I27" s="73">
        <f t="shared" si="4"/>
        <v>482.11</v>
      </c>
      <c r="J27" s="72">
        <f>J28</f>
        <v>579</v>
      </c>
      <c r="K27" s="72">
        <f t="shared" si="4"/>
        <v>0</v>
      </c>
      <c r="L27" s="71">
        <f>N27+O27</f>
        <v>1061.1</v>
      </c>
      <c r="M27" s="72">
        <f t="shared" si="4"/>
        <v>0</v>
      </c>
      <c r="N27" s="73">
        <f t="shared" si="4"/>
        <v>482.1</v>
      </c>
      <c r="O27" s="72">
        <f>O28</f>
        <v>579</v>
      </c>
      <c r="P27" s="72">
        <f t="shared" si="4"/>
        <v>0</v>
      </c>
      <c r="Q27" s="71">
        <f>S27+T27</f>
        <v>1061.1</v>
      </c>
      <c r="R27" s="72">
        <f t="shared" si="4"/>
        <v>0</v>
      </c>
      <c r="S27" s="73">
        <f t="shared" si="4"/>
        <v>482.1</v>
      </c>
      <c r="T27" s="72">
        <f>T28</f>
        <v>579</v>
      </c>
      <c r="U27" s="72">
        <f t="shared" si="4"/>
        <v>0</v>
      </c>
      <c r="V27" s="22"/>
      <c r="W27" s="22"/>
    </row>
    <row r="28" spans="1:23" s="8" customFormat="1" ht="121.5" customHeight="1">
      <c r="A28" s="105"/>
      <c r="B28" s="106"/>
      <c r="C28" s="107" t="s">
        <v>35</v>
      </c>
      <c r="D28" s="32"/>
      <c r="E28" s="54">
        <v>43101</v>
      </c>
      <c r="F28" s="54">
        <v>43465</v>
      </c>
      <c r="G28" s="71">
        <f>I28+J28</f>
        <v>1061.1100000000001</v>
      </c>
      <c r="H28" s="74">
        <f>SUM(H30,H32,H33,H34,H35,H36,H38,H39,H40)</f>
        <v>0</v>
      </c>
      <c r="I28" s="73">
        <f>SUM(I30,I32,I33,I34,I35,I36,I38,I39,I40,I41,I42)</f>
        <v>482.11</v>
      </c>
      <c r="J28" s="74">
        <f>J29+J30+J31+J32+J33+J34+J35+J36+J37+J38+J39+J40+J41</f>
        <v>579</v>
      </c>
      <c r="K28" s="74">
        <f>SUM(K30,K32,K33,K34,K35,K36,K38,K39,K40)</f>
        <v>0</v>
      </c>
      <c r="L28" s="71">
        <f>N28+O28</f>
        <v>1061.1</v>
      </c>
      <c r="M28" s="74">
        <f>SUM(M30,M32,M33,M34,M35,M36,M38,M39,M40)</f>
        <v>0</v>
      </c>
      <c r="N28" s="73">
        <f>SUM(N30,N32,N33,N34,N35,N36,N38,N39,N40,N41,N42)</f>
        <v>482.1</v>
      </c>
      <c r="O28" s="74">
        <f>O29+O30+O31+O32+O33+O34+O35+O36+O37+O38+O39+O40+O41</f>
        <v>579</v>
      </c>
      <c r="P28" s="74">
        <f>SUM(P30,P32,P33,P34,P35,P36,P38,P39,P40)</f>
        <v>0</v>
      </c>
      <c r="Q28" s="71">
        <f>S28+T28</f>
        <v>1061.1</v>
      </c>
      <c r="R28" s="74">
        <f>SUM(R30,R32,R33,R34,R35,R36,R38,R39,R40)</f>
        <v>0</v>
      </c>
      <c r="S28" s="73">
        <f>SUM(S30,S32,S33,S34,S35,S36,S38,S39,S40,S41,S42)</f>
        <v>482.1</v>
      </c>
      <c r="T28" s="74">
        <f>T29+T30+T31+T32+T33+T34+T35+T36+T37+T38+T39+T40+T41</f>
        <v>579</v>
      </c>
      <c r="U28" s="74">
        <f>SUM(U30,U32,U33,U34,U35,U36,U38,U39,U40)</f>
        <v>0</v>
      </c>
      <c r="V28" s="22"/>
      <c r="W28" s="22"/>
    </row>
    <row r="29" spans="1:23" s="8" customFormat="1" ht="121.5" customHeight="1">
      <c r="A29" s="105"/>
      <c r="B29" s="106"/>
      <c r="C29" s="38" t="s">
        <v>36</v>
      </c>
      <c r="D29" s="32" t="s">
        <v>14</v>
      </c>
      <c r="E29" s="54">
        <v>43101</v>
      </c>
      <c r="F29" s="54">
        <v>43465</v>
      </c>
      <c r="G29" s="75">
        <v>74</v>
      </c>
      <c r="H29" s="74"/>
      <c r="I29" s="73"/>
      <c r="J29" s="76">
        <v>74</v>
      </c>
      <c r="K29" s="74"/>
      <c r="L29" s="75">
        <v>74</v>
      </c>
      <c r="M29" s="74"/>
      <c r="N29" s="73"/>
      <c r="O29" s="76">
        <v>74</v>
      </c>
      <c r="P29" s="74"/>
      <c r="Q29" s="75">
        <v>74</v>
      </c>
      <c r="R29" s="74"/>
      <c r="S29" s="73"/>
      <c r="T29" s="76">
        <v>74</v>
      </c>
      <c r="U29" s="74"/>
      <c r="V29" s="22"/>
      <c r="W29" s="22"/>
    </row>
    <row r="30" spans="1:23" s="6" customFormat="1" ht="121.5" customHeight="1">
      <c r="A30" s="105"/>
      <c r="B30" s="111"/>
      <c r="C30" s="39"/>
      <c r="D30" s="32" t="s">
        <v>65</v>
      </c>
      <c r="E30" s="43">
        <v>43101</v>
      </c>
      <c r="F30" s="43">
        <v>43465</v>
      </c>
      <c r="G30" s="44">
        <v>1</v>
      </c>
      <c r="H30" s="45"/>
      <c r="I30" s="46"/>
      <c r="J30" s="45">
        <v>1</v>
      </c>
      <c r="K30" s="45"/>
      <c r="L30" s="44">
        <v>1</v>
      </c>
      <c r="M30" s="45"/>
      <c r="N30" s="46"/>
      <c r="O30" s="45">
        <v>1</v>
      </c>
      <c r="P30" s="45"/>
      <c r="Q30" s="44">
        <v>1</v>
      </c>
      <c r="R30" s="45"/>
      <c r="S30" s="46"/>
      <c r="T30" s="45">
        <v>1</v>
      </c>
      <c r="U30" s="45"/>
      <c r="V30" s="25"/>
      <c r="W30" s="25"/>
    </row>
    <row r="31" spans="1:23" s="6" customFormat="1" ht="121.5" customHeight="1">
      <c r="A31" s="105"/>
      <c r="B31" s="111"/>
      <c r="C31" s="38" t="s">
        <v>37</v>
      </c>
      <c r="D31" s="32" t="s">
        <v>14</v>
      </c>
      <c r="E31" s="43">
        <v>43101</v>
      </c>
      <c r="F31" s="43">
        <v>43465</v>
      </c>
      <c r="G31" s="44">
        <v>23.6</v>
      </c>
      <c r="H31" s="45"/>
      <c r="I31" s="46"/>
      <c r="J31" s="45">
        <v>23.6</v>
      </c>
      <c r="K31" s="45"/>
      <c r="L31" s="44">
        <v>23.6</v>
      </c>
      <c r="M31" s="45"/>
      <c r="N31" s="46"/>
      <c r="O31" s="45">
        <v>23.6</v>
      </c>
      <c r="P31" s="45"/>
      <c r="Q31" s="44">
        <v>23.6</v>
      </c>
      <c r="R31" s="45"/>
      <c r="S31" s="46"/>
      <c r="T31" s="45">
        <v>23.6</v>
      </c>
      <c r="U31" s="45"/>
      <c r="V31" s="25"/>
      <c r="W31" s="25"/>
    </row>
    <row r="32" spans="1:23" s="4" customFormat="1" ht="121.5" customHeight="1">
      <c r="A32" s="112">
        <v>5221500</v>
      </c>
      <c r="B32" s="112" t="s">
        <v>3</v>
      </c>
      <c r="C32" s="39"/>
      <c r="D32" s="32" t="s">
        <v>65</v>
      </c>
      <c r="E32" s="43">
        <v>43101</v>
      </c>
      <c r="F32" s="43">
        <v>43465</v>
      </c>
      <c r="G32" s="44">
        <v>21.4</v>
      </c>
      <c r="H32" s="45"/>
      <c r="I32" s="46"/>
      <c r="J32" s="45">
        <v>21.4</v>
      </c>
      <c r="K32" s="45"/>
      <c r="L32" s="44">
        <v>21.4</v>
      </c>
      <c r="M32" s="45"/>
      <c r="N32" s="46"/>
      <c r="O32" s="45">
        <v>21.4</v>
      </c>
      <c r="P32" s="45"/>
      <c r="Q32" s="44">
        <v>21.4</v>
      </c>
      <c r="R32" s="45"/>
      <c r="S32" s="46"/>
      <c r="T32" s="45">
        <v>21.4</v>
      </c>
      <c r="U32" s="45"/>
      <c r="V32" s="26"/>
      <c r="W32" s="26"/>
    </row>
    <row r="33" spans="1:23" s="19" customFormat="1" ht="121.5" customHeight="1">
      <c r="A33" s="110"/>
      <c r="B33" s="113"/>
      <c r="C33" s="33" t="s">
        <v>38</v>
      </c>
      <c r="D33" s="32" t="s">
        <v>65</v>
      </c>
      <c r="E33" s="43">
        <v>43101</v>
      </c>
      <c r="F33" s="43">
        <v>43465</v>
      </c>
      <c r="G33" s="44">
        <v>27</v>
      </c>
      <c r="H33" s="45"/>
      <c r="I33" s="46"/>
      <c r="J33" s="45">
        <v>27</v>
      </c>
      <c r="K33" s="45"/>
      <c r="L33" s="44">
        <v>27</v>
      </c>
      <c r="M33" s="45"/>
      <c r="N33" s="46"/>
      <c r="O33" s="45">
        <v>27</v>
      </c>
      <c r="P33" s="45"/>
      <c r="Q33" s="44">
        <v>27</v>
      </c>
      <c r="R33" s="45"/>
      <c r="S33" s="46"/>
      <c r="T33" s="45">
        <v>27</v>
      </c>
      <c r="U33" s="45"/>
      <c r="V33" s="24"/>
      <c r="W33" s="24"/>
    </row>
    <row r="34" spans="1:23" s="19" customFormat="1" ht="121.5" customHeight="1">
      <c r="A34" s="110"/>
      <c r="B34" s="113"/>
      <c r="C34" s="33" t="s">
        <v>118</v>
      </c>
      <c r="D34" s="32" t="s">
        <v>65</v>
      </c>
      <c r="E34" s="43">
        <v>43101</v>
      </c>
      <c r="F34" s="43">
        <v>43465</v>
      </c>
      <c r="G34" s="44">
        <v>30</v>
      </c>
      <c r="H34" s="45"/>
      <c r="I34" s="46"/>
      <c r="J34" s="45">
        <v>30</v>
      </c>
      <c r="K34" s="45"/>
      <c r="L34" s="44">
        <v>30</v>
      </c>
      <c r="M34" s="45"/>
      <c r="N34" s="46"/>
      <c r="O34" s="45">
        <v>30</v>
      </c>
      <c r="P34" s="45"/>
      <c r="Q34" s="44">
        <v>30</v>
      </c>
      <c r="R34" s="45"/>
      <c r="S34" s="46"/>
      <c r="T34" s="45">
        <v>30</v>
      </c>
      <c r="U34" s="45"/>
      <c r="V34" s="24"/>
      <c r="W34" s="24"/>
    </row>
    <row r="35" spans="1:23" s="19" customFormat="1" ht="121.5" customHeight="1">
      <c r="A35" s="110"/>
      <c r="B35" s="113"/>
      <c r="C35" s="32" t="s">
        <v>131</v>
      </c>
      <c r="D35" s="32" t="s">
        <v>14</v>
      </c>
      <c r="E35" s="43">
        <v>43101</v>
      </c>
      <c r="F35" s="43">
        <v>43465</v>
      </c>
      <c r="G35" s="44">
        <f aca="true" t="shared" si="5" ref="G35:G41">SUM(H35,I35,J35,K35)</f>
        <v>90</v>
      </c>
      <c r="H35" s="45"/>
      <c r="I35" s="46"/>
      <c r="J35" s="45">
        <v>90</v>
      </c>
      <c r="K35" s="45"/>
      <c r="L35" s="44">
        <v>90</v>
      </c>
      <c r="M35" s="45"/>
      <c r="N35" s="46"/>
      <c r="O35" s="45">
        <v>90</v>
      </c>
      <c r="P35" s="45"/>
      <c r="Q35" s="44">
        <f aca="true" t="shared" si="6" ref="Q35:Q41">SUM(R35,S35,T35,U35)</f>
        <v>90</v>
      </c>
      <c r="R35" s="45"/>
      <c r="S35" s="46"/>
      <c r="T35" s="45">
        <v>90</v>
      </c>
      <c r="U35" s="45"/>
      <c r="V35" s="24"/>
      <c r="W35" s="24"/>
    </row>
    <row r="36" spans="1:23" s="19" customFormat="1" ht="121.5" customHeight="1">
      <c r="A36" s="110"/>
      <c r="B36" s="113"/>
      <c r="C36" s="32" t="s">
        <v>130</v>
      </c>
      <c r="D36" s="32" t="s">
        <v>65</v>
      </c>
      <c r="E36" s="43">
        <v>43101</v>
      </c>
      <c r="F36" s="43">
        <v>43465</v>
      </c>
      <c r="G36" s="44">
        <v>110</v>
      </c>
      <c r="H36" s="45"/>
      <c r="I36" s="46"/>
      <c r="J36" s="45">
        <v>110</v>
      </c>
      <c r="K36" s="45"/>
      <c r="L36" s="44">
        <v>110</v>
      </c>
      <c r="M36" s="45"/>
      <c r="N36" s="46"/>
      <c r="O36" s="45">
        <v>110</v>
      </c>
      <c r="P36" s="45"/>
      <c r="Q36" s="44">
        <v>110</v>
      </c>
      <c r="R36" s="45"/>
      <c r="S36" s="46"/>
      <c r="T36" s="45">
        <v>110</v>
      </c>
      <c r="U36" s="45"/>
      <c r="V36" s="24"/>
      <c r="W36" s="24"/>
    </row>
    <row r="37" spans="1:23" s="19" customFormat="1" ht="121.5" customHeight="1">
      <c r="A37" s="110"/>
      <c r="B37" s="113"/>
      <c r="C37" s="38" t="s">
        <v>39</v>
      </c>
      <c r="D37" s="32" t="s">
        <v>14</v>
      </c>
      <c r="E37" s="43">
        <v>43101</v>
      </c>
      <c r="F37" s="43">
        <v>43465</v>
      </c>
      <c r="G37" s="44">
        <v>41.4</v>
      </c>
      <c r="H37" s="45"/>
      <c r="I37" s="46"/>
      <c r="J37" s="45">
        <v>41.4</v>
      </c>
      <c r="K37" s="45"/>
      <c r="L37" s="44">
        <v>41.4</v>
      </c>
      <c r="M37" s="45"/>
      <c r="N37" s="46"/>
      <c r="O37" s="45">
        <v>41.4</v>
      </c>
      <c r="P37" s="45"/>
      <c r="Q37" s="44">
        <v>41.4</v>
      </c>
      <c r="R37" s="45"/>
      <c r="S37" s="46"/>
      <c r="T37" s="45">
        <v>41.4</v>
      </c>
      <c r="U37" s="45"/>
      <c r="V37" s="24"/>
      <c r="W37" s="24"/>
    </row>
    <row r="38" spans="1:23" s="19" customFormat="1" ht="121.5" customHeight="1">
      <c r="A38" s="110"/>
      <c r="B38" s="113"/>
      <c r="C38" s="39"/>
      <c r="D38" s="32" t="s">
        <v>65</v>
      </c>
      <c r="E38" s="43">
        <v>43101</v>
      </c>
      <c r="F38" s="43">
        <v>43465</v>
      </c>
      <c r="G38" s="44">
        <v>25.6</v>
      </c>
      <c r="H38" s="45"/>
      <c r="I38" s="46"/>
      <c r="J38" s="45">
        <v>25.6</v>
      </c>
      <c r="K38" s="45"/>
      <c r="L38" s="44">
        <v>25.6</v>
      </c>
      <c r="M38" s="45"/>
      <c r="N38" s="46"/>
      <c r="O38" s="45">
        <v>25.6</v>
      </c>
      <c r="P38" s="45"/>
      <c r="Q38" s="44">
        <v>25.6</v>
      </c>
      <c r="R38" s="45"/>
      <c r="S38" s="46"/>
      <c r="T38" s="45">
        <v>25.6</v>
      </c>
      <c r="U38" s="45"/>
      <c r="V38" s="24"/>
      <c r="W38" s="24"/>
    </row>
    <row r="39" spans="1:23" s="19" customFormat="1" ht="121.5" customHeight="1">
      <c r="A39" s="110"/>
      <c r="B39" s="113"/>
      <c r="C39" s="32" t="s">
        <v>40</v>
      </c>
      <c r="D39" s="32" t="s">
        <v>14</v>
      </c>
      <c r="E39" s="43">
        <v>43101</v>
      </c>
      <c r="F39" s="43">
        <v>43465</v>
      </c>
      <c r="G39" s="44">
        <f t="shared" si="5"/>
        <v>30</v>
      </c>
      <c r="H39" s="45"/>
      <c r="I39" s="46"/>
      <c r="J39" s="45">
        <v>30</v>
      </c>
      <c r="K39" s="45"/>
      <c r="L39" s="44">
        <f>SUM(M39,N39,O39,P39)</f>
        <v>30</v>
      </c>
      <c r="M39" s="45"/>
      <c r="N39" s="46"/>
      <c r="O39" s="45">
        <v>30</v>
      </c>
      <c r="P39" s="45"/>
      <c r="Q39" s="44">
        <f t="shared" si="6"/>
        <v>30</v>
      </c>
      <c r="R39" s="45"/>
      <c r="S39" s="46"/>
      <c r="T39" s="45">
        <v>30</v>
      </c>
      <c r="U39" s="45"/>
      <c r="V39" s="24"/>
      <c r="W39" s="24"/>
    </row>
    <row r="40" spans="1:23" s="19" customFormat="1" ht="121.5" customHeight="1">
      <c r="A40" s="110"/>
      <c r="B40" s="113"/>
      <c r="C40" s="33" t="s">
        <v>41</v>
      </c>
      <c r="D40" s="32" t="s">
        <v>65</v>
      </c>
      <c r="E40" s="43">
        <v>43101</v>
      </c>
      <c r="F40" s="43">
        <v>43465</v>
      </c>
      <c r="G40" s="44">
        <v>30</v>
      </c>
      <c r="H40" s="45"/>
      <c r="I40" s="46"/>
      <c r="J40" s="45">
        <v>30</v>
      </c>
      <c r="K40" s="45"/>
      <c r="L40" s="44">
        <v>30</v>
      </c>
      <c r="M40" s="45"/>
      <c r="N40" s="46"/>
      <c r="O40" s="45">
        <v>30</v>
      </c>
      <c r="P40" s="45"/>
      <c r="Q40" s="44">
        <v>30</v>
      </c>
      <c r="R40" s="45"/>
      <c r="S40" s="46"/>
      <c r="T40" s="45">
        <v>30</v>
      </c>
      <c r="U40" s="45"/>
      <c r="V40" s="24"/>
      <c r="W40" s="24"/>
    </row>
    <row r="41" spans="1:23" s="19" customFormat="1" ht="121.5" customHeight="1">
      <c r="A41" s="110"/>
      <c r="B41" s="113"/>
      <c r="C41" s="37" t="s">
        <v>77</v>
      </c>
      <c r="D41" s="32" t="s">
        <v>14</v>
      </c>
      <c r="E41" s="43">
        <v>43101</v>
      </c>
      <c r="F41" s="43">
        <v>43465</v>
      </c>
      <c r="G41" s="44">
        <f t="shared" si="5"/>
        <v>75</v>
      </c>
      <c r="H41" s="51"/>
      <c r="I41" s="52"/>
      <c r="J41" s="51">
        <v>75</v>
      </c>
      <c r="K41" s="51"/>
      <c r="L41" s="44">
        <v>75</v>
      </c>
      <c r="M41" s="45"/>
      <c r="N41" s="46"/>
      <c r="O41" s="45">
        <v>75</v>
      </c>
      <c r="P41" s="45"/>
      <c r="Q41" s="44">
        <f t="shared" si="6"/>
        <v>75</v>
      </c>
      <c r="R41" s="45"/>
      <c r="S41" s="46"/>
      <c r="T41" s="45">
        <v>75</v>
      </c>
      <c r="U41" s="45"/>
      <c r="V41" s="24"/>
      <c r="W41" s="24"/>
    </row>
    <row r="42" spans="1:23" s="19" customFormat="1" ht="121.5" customHeight="1">
      <c r="A42" s="110"/>
      <c r="B42" s="113"/>
      <c r="C42" s="32" t="s">
        <v>92</v>
      </c>
      <c r="D42" s="32" t="s">
        <v>14</v>
      </c>
      <c r="E42" s="43">
        <v>43101</v>
      </c>
      <c r="F42" s="43">
        <v>43465</v>
      </c>
      <c r="G42" s="44">
        <v>482.11</v>
      </c>
      <c r="H42" s="51"/>
      <c r="I42" s="52">
        <v>482.11</v>
      </c>
      <c r="J42" s="51">
        <v>0</v>
      </c>
      <c r="K42" s="51"/>
      <c r="L42" s="44">
        <f>SUM(M42,N42,O42,P42)</f>
        <v>482.1</v>
      </c>
      <c r="M42" s="45"/>
      <c r="N42" s="46">
        <v>482.1</v>
      </c>
      <c r="O42" s="45"/>
      <c r="P42" s="45"/>
      <c r="Q42" s="44">
        <v>482.1</v>
      </c>
      <c r="R42" s="45"/>
      <c r="S42" s="46">
        <v>482.1</v>
      </c>
      <c r="T42" s="45"/>
      <c r="U42" s="45"/>
      <c r="V42" s="24"/>
      <c r="W42" s="24"/>
    </row>
    <row r="43" spans="1:23" s="8" customFormat="1" ht="121.5" customHeight="1">
      <c r="A43" s="105"/>
      <c r="B43" s="111"/>
      <c r="C43" s="114" t="s">
        <v>15</v>
      </c>
      <c r="D43" s="32"/>
      <c r="E43" s="54">
        <v>43101</v>
      </c>
      <c r="F43" s="54">
        <v>43465</v>
      </c>
      <c r="G43" s="58">
        <v>10463.75</v>
      </c>
      <c r="H43" s="59">
        <f>SUM(H44)</f>
        <v>0</v>
      </c>
      <c r="I43" s="60">
        <v>10463.75</v>
      </c>
      <c r="J43" s="59">
        <f aca="true" t="shared" si="7" ref="J43:M44">SUM(J44)</f>
        <v>0</v>
      </c>
      <c r="K43" s="59">
        <f t="shared" si="7"/>
        <v>0</v>
      </c>
      <c r="L43" s="58">
        <v>10463.7</v>
      </c>
      <c r="M43" s="59">
        <f t="shared" si="7"/>
        <v>0</v>
      </c>
      <c r="N43" s="60">
        <v>10463.7</v>
      </c>
      <c r="O43" s="59">
        <f aca="true" t="shared" si="8" ref="O43:R44">SUM(O44)</f>
        <v>0</v>
      </c>
      <c r="P43" s="59">
        <f t="shared" si="8"/>
        <v>0</v>
      </c>
      <c r="Q43" s="58">
        <v>10463.7</v>
      </c>
      <c r="R43" s="59">
        <f t="shared" si="8"/>
        <v>0</v>
      </c>
      <c r="S43" s="60">
        <v>10463.7</v>
      </c>
      <c r="T43" s="59">
        <f>SUM(T44)</f>
        <v>0</v>
      </c>
      <c r="U43" s="59">
        <f>SUM(U44)</f>
        <v>0</v>
      </c>
      <c r="V43" s="22"/>
      <c r="W43" s="22"/>
    </row>
    <row r="44" spans="1:23" s="8" customFormat="1" ht="121.5" customHeight="1">
      <c r="A44" s="115"/>
      <c r="B44" s="116"/>
      <c r="C44" s="107" t="s">
        <v>42</v>
      </c>
      <c r="D44" s="32"/>
      <c r="E44" s="54">
        <v>43101</v>
      </c>
      <c r="F44" s="54">
        <v>43465</v>
      </c>
      <c r="G44" s="58">
        <v>10463.75</v>
      </c>
      <c r="H44" s="59">
        <f>SUM(H45)</f>
        <v>0</v>
      </c>
      <c r="I44" s="60">
        <v>10463.75</v>
      </c>
      <c r="J44" s="59">
        <f>SUM(J45)</f>
        <v>0</v>
      </c>
      <c r="K44" s="59">
        <f>SUM(K45)</f>
        <v>0</v>
      </c>
      <c r="L44" s="58">
        <f>SUM(L45)</f>
        <v>10463.7</v>
      </c>
      <c r="M44" s="59">
        <f t="shared" si="7"/>
        <v>0</v>
      </c>
      <c r="N44" s="60">
        <v>10463.7</v>
      </c>
      <c r="O44" s="59">
        <f>SUM(O45)</f>
        <v>0</v>
      </c>
      <c r="P44" s="59">
        <f>SUM(P45)</f>
        <v>0</v>
      </c>
      <c r="Q44" s="58">
        <f>SUM(Q45)</f>
        <v>10463.7</v>
      </c>
      <c r="R44" s="59">
        <f t="shared" si="8"/>
        <v>0</v>
      </c>
      <c r="S44" s="60">
        <v>10463.7</v>
      </c>
      <c r="T44" s="59">
        <f>SUM(T45)</f>
        <v>0</v>
      </c>
      <c r="U44" s="59">
        <f>SUM(U45)</f>
        <v>0</v>
      </c>
      <c r="V44" s="22"/>
      <c r="W44" s="22"/>
    </row>
    <row r="45" spans="1:23" s="8" customFormat="1" ht="121.5" customHeight="1">
      <c r="A45" s="105"/>
      <c r="B45" s="111"/>
      <c r="C45" s="33" t="s">
        <v>48</v>
      </c>
      <c r="D45" s="32" t="s">
        <v>14</v>
      </c>
      <c r="E45" s="43">
        <v>43101</v>
      </c>
      <c r="F45" s="43">
        <v>43465</v>
      </c>
      <c r="G45" s="44">
        <v>10463.75</v>
      </c>
      <c r="H45" s="45"/>
      <c r="I45" s="46">
        <v>10463.75</v>
      </c>
      <c r="J45" s="45"/>
      <c r="K45" s="45"/>
      <c r="L45" s="44">
        <f>SUM(M45,N45,O45,P45)</f>
        <v>10463.7</v>
      </c>
      <c r="M45" s="45"/>
      <c r="N45" s="46">
        <v>10463.7</v>
      </c>
      <c r="O45" s="45"/>
      <c r="P45" s="45"/>
      <c r="Q45" s="44">
        <f>SUM(R45,S45,T45,U45)</f>
        <v>10463.7</v>
      </c>
      <c r="R45" s="45"/>
      <c r="S45" s="46">
        <v>10463.7</v>
      </c>
      <c r="T45" s="45"/>
      <c r="U45" s="45"/>
      <c r="V45" s="22"/>
      <c r="W45" s="22"/>
    </row>
    <row r="46" spans="1:23" s="8" customFormat="1" ht="121.5" customHeight="1">
      <c r="A46" s="105"/>
      <c r="B46" s="111"/>
      <c r="C46" s="104" t="s">
        <v>24</v>
      </c>
      <c r="D46" s="32"/>
      <c r="E46" s="54">
        <v>43101</v>
      </c>
      <c r="F46" s="54">
        <v>43465</v>
      </c>
      <c r="G46" s="58">
        <f>I46+J46</f>
        <v>954.24</v>
      </c>
      <c r="H46" s="59">
        <f aca="true" t="shared" si="9" ref="H46:U46">SUM(H47)</f>
        <v>0</v>
      </c>
      <c r="I46" s="60">
        <f t="shared" si="9"/>
        <v>346.7</v>
      </c>
      <c r="J46" s="59">
        <f>J47</f>
        <v>607.54</v>
      </c>
      <c r="K46" s="59">
        <f t="shared" si="9"/>
        <v>0</v>
      </c>
      <c r="L46" s="58">
        <f>N46+O46</f>
        <v>953.8399999999999</v>
      </c>
      <c r="M46" s="59">
        <f t="shared" si="9"/>
        <v>0</v>
      </c>
      <c r="N46" s="60">
        <f t="shared" si="9"/>
        <v>346.7</v>
      </c>
      <c r="O46" s="59">
        <f>O47</f>
        <v>607.14</v>
      </c>
      <c r="P46" s="59">
        <f t="shared" si="9"/>
        <v>0</v>
      </c>
      <c r="Q46" s="58">
        <f>S46+T46</f>
        <v>953.8399999999999</v>
      </c>
      <c r="R46" s="59">
        <f t="shared" si="9"/>
        <v>0</v>
      </c>
      <c r="S46" s="60">
        <f t="shared" si="9"/>
        <v>346.7</v>
      </c>
      <c r="T46" s="59">
        <f>T47</f>
        <v>607.14</v>
      </c>
      <c r="U46" s="59">
        <f t="shared" si="9"/>
        <v>0</v>
      </c>
      <c r="V46" s="22"/>
      <c r="W46" s="22"/>
    </row>
    <row r="47" spans="1:23" s="8" customFormat="1" ht="121.5" customHeight="1">
      <c r="A47" s="117"/>
      <c r="B47" s="118"/>
      <c r="C47" s="119" t="s">
        <v>43</v>
      </c>
      <c r="D47" s="32"/>
      <c r="E47" s="54">
        <v>43101</v>
      </c>
      <c r="F47" s="54">
        <v>43465</v>
      </c>
      <c r="G47" s="58">
        <f>G48+G49+G50+G51+G52+G53+G54+G55+G56+G57</f>
        <v>954.24</v>
      </c>
      <c r="H47" s="59">
        <f aca="true" t="shared" si="10" ref="H47:U47">SUM(H48,H49,H50,H51,H52,H53,H54,H56,H57)</f>
        <v>0</v>
      </c>
      <c r="I47" s="60">
        <f t="shared" si="10"/>
        <v>346.7</v>
      </c>
      <c r="J47" s="59">
        <f>J48+J49+J50+J51+J52+J53+J54+J55+J56+J57</f>
        <v>607.54</v>
      </c>
      <c r="K47" s="59">
        <f t="shared" si="10"/>
        <v>0</v>
      </c>
      <c r="L47" s="58">
        <f>N47+O47</f>
        <v>953.8399999999999</v>
      </c>
      <c r="M47" s="59">
        <f t="shared" si="10"/>
        <v>0</v>
      </c>
      <c r="N47" s="60">
        <f t="shared" si="10"/>
        <v>346.7</v>
      </c>
      <c r="O47" s="59">
        <f>O48+O49+O50+O51+O52+O53+O54+O55+O56+O57</f>
        <v>607.14</v>
      </c>
      <c r="P47" s="59">
        <f t="shared" si="10"/>
        <v>0</v>
      </c>
      <c r="Q47" s="58">
        <f>S47+T47</f>
        <v>953.8399999999999</v>
      </c>
      <c r="R47" s="59">
        <f t="shared" si="10"/>
        <v>0</v>
      </c>
      <c r="S47" s="60">
        <f t="shared" si="10"/>
        <v>346.7</v>
      </c>
      <c r="T47" s="59">
        <f>T48+T49+T50+T51+T52+T53+T54+T55+T56+T57</f>
        <v>607.14</v>
      </c>
      <c r="U47" s="59">
        <f t="shared" si="10"/>
        <v>0</v>
      </c>
      <c r="V47" s="22"/>
      <c r="W47" s="22"/>
    </row>
    <row r="48" spans="1:23" s="8" customFormat="1" ht="121.5" customHeight="1">
      <c r="A48" s="117"/>
      <c r="B48" s="118"/>
      <c r="C48" s="33" t="s">
        <v>44</v>
      </c>
      <c r="D48" s="32" t="s">
        <v>14</v>
      </c>
      <c r="E48" s="43">
        <v>43101</v>
      </c>
      <c r="F48" s="43">
        <v>43465</v>
      </c>
      <c r="G48" s="44">
        <v>1</v>
      </c>
      <c r="H48" s="45"/>
      <c r="I48" s="46"/>
      <c r="J48" s="45">
        <v>1</v>
      </c>
      <c r="K48" s="45"/>
      <c r="L48" s="44">
        <v>1</v>
      </c>
      <c r="M48" s="45"/>
      <c r="N48" s="46"/>
      <c r="O48" s="45">
        <v>1</v>
      </c>
      <c r="P48" s="45"/>
      <c r="Q48" s="44">
        <v>1</v>
      </c>
      <c r="R48" s="45"/>
      <c r="S48" s="46"/>
      <c r="T48" s="45">
        <v>1</v>
      </c>
      <c r="U48" s="45"/>
      <c r="V48" s="22"/>
      <c r="W48" s="22"/>
    </row>
    <row r="49" spans="1:24" s="8" customFormat="1" ht="121.5" customHeight="1">
      <c r="A49" s="117"/>
      <c r="B49" s="118"/>
      <c r="C49" s="33" t="s">
        <v>45</v>
      </c>
      <c r="D49" s="32" t="s">
        <v>14</v>
      </c>
      <c r="E49" s="43">
        <v>43101</v>
      </c>
      <c r="F49" s="43">
        <v>43465</v>
      </c>
      <c r="G49" s="44">
        <f aca="true" t="shared" si="11" ref="G49:G54">SUM(H49,I49,J49,K49)</f>
        <v>32</v>
      </c>
      <c r="H49" s="45"/>
      <c r="I49" s="46"/>
      <c r="J49" s="45">
        <v>32</v>
      </c>
      <c r="K49" s="45"/>
      <c r="L49" s="44">
        <v>32</v>
      </c>
      <c r="M49" s="45"/>
      <c r="N49" s="46"/>
      <c r="O49" s="45">
        <v>32</v>
      </c>
      <c r="P49" s="45"/>
      <c r="Q49" s="44">
        <v>32</v>
      </c>
      <c r="R49" s="45"/>
      <c r="S49" s="46"/>
      <c r="T49" s="45">
        <v>32</v>
      </c>
      <c r="U49" s="45"/>
      <c r="V49" s="22"/>
      <c r="W49" s="22"/>
      <c r="X49" s="8" t="s">
        <v>93</v>
      </c>
    </row>
    <row r="50" spans="1:23" s="8" customFormat="1" ht="121.5" customHeight="1">
      <c r="A50" s="117"/>
      <c r="B50" s="118"/>
      <c r="C50" s="33" t="s">
        <v>49</v>
      </c>
      <c r="D50" s="32" t="s">
        <v>14</v>
      </c>
      <c r="E50" s="43">
        <v>43101</v>
      </c>
      <c r="F50" s="43">
        <v>43465</v>
      </c>
      <c r="G50" s="44">
        <f t="shared" si="11"/>
        <v>48</v>
      </c>
      <c r="H50" s="45"/>
      <c r="I50" s="46"/>
      <c r="J50" s="45">
        <v>48</v>
      </c>
      <c r="K50" s="45"/>
      <c r="L50" s="44">
        <v>48</v>
      </c>
      <c r="M50" s="45"/>
      <c r="N50" s="46"/>
      <c r="O50" s="45">
        <v>48</v>
      </c>
      <c r="P50" s="45"/>
      <c r="Q50" s="44">
        <v>48</v>
      </c>
      <c r="R50" s="45"/>
      <c r="S50" s="46"/>
      <c r="T50" s="45">
        <v>48</v>
      </c>
      <c r="U50" s="45"/>
      <c r="V50" s="22"/>
      <c r="W50" s="22"/>
    </row>
    <row r="51" spans="1:23" s="8" customFormat="1" ht="121.5" customHeight="1">
      <c r="A51" s="117"/>
      <c r="B51" s="118"/>
      <c r="C51" s="33" t="s">
        <v>50</v>
      </c>
      <c r="D51" s="32" t="s">
        <v>14</v>
      </c>
      <c r="E51" s="43">
        <v>43101</v>
      </c>
      <c r="F51" s="43">
        <v>43465</v>
      </c>
      <c r="G51" s="44">
        <f t="shared" si="11"/>
        <v>65</v>
      </c>
      <c r="H51" s="45"/>
      <c r="I51" s="46"/>
      <c r="J51" s="45">
        <v>65</v>
      </c>
      <c r="K51" s="45"/>
      <c r="L51" s="44">
        <v>65</v>
      </c>
      <c r="M51" s="45"/>
      <c r="N51" s="46"/>
      <c r="O51" s="45">
        <v>65</v>
      </c>
      <c r="P51" s="45"/>
      <c r="Q51" s="44">
        <v>65</v>
      </c>
      <c r="R51" s="45"/>
      <c r="S51" s="46"/>
      <c r="T51" s="45">
        <v>65</v>
      </c>
      <c r="U51" s="45"/>
      <c r="V51" s="22"/>
      <c r="W51" s="22"/>
    </row>
    <row r="52" spans="1:23" s="8" customFormat="1" ht="121.5" customHeight="1">
      <c r="A52" s="117"/>
      <c r="B52" s="118"/>
      <c r="C52" s="33" t="s">
        <v>51</v>
      </c>
      <c r="D52" s="32" t="s">
        <v>65</v>
      </c>
      <c r="E52" s="43">
        <v>43101</v>
      </c>
      <c r="F52" s="43">
        <v>43465</v>
      </c>
      <c r="G52" s="44">
        <v>17.5</v>
      </c>
      <c r="H52" s="45"/>
      <c r="I52" s="46"/>
      <c r="J52" s="45">
        <v>17.5</v>
      </c>
      <c r="K52" s="45"/>
      <c r="L52" s="44">
        <v>17.5</v>
      </c>
      <c r="M52" s="45"/>
      <c r="N52" s="46"/>
      <c r="O52" s="45">
        <v>17.5</v>
      </c>
      <c r="P52" s="45"/>
      <c r="Q52" s="44">
        <v>17.5</v>
      </c>
      <c r="R52" s="45"/>
      <c r="S52" s="46"/>
      <c r="T52" s="45">
        <v>17.5</v>
      </c>
      <c r="U52" s="45"/>
      <c r="V52" s="22"/>
      <c r="W52" s="22"/>
    </row>
    <row r="53" spans="1:23" s="8" customFormat="1" ht="121.5" customHeight="1">
      <c r="A53" s="117"/>
      <c r="B53" s="118"/>
      <c r="C53" s="33" t="s">
        <v>52</v>
      </c>
      <c r="D53" s="32" t="s">
        <v>65</v>
      </c>
      <c r="E53" s="43">
        <v>43101</v>
      </c>
      <c r="F53" s="43">
        <v>43465</v>
      </c>
      <c r="G53" s="44">
        <v>18</v>
      </c>
      <c r="H53" s="45"/>
      <c r="I53" s="46"/>
      <c r="J53" s="45">
        <v>18</v>
      </c>
      <c r="K53" s="45"/>
      <c r="L53" s="44">
        <v>18</v>
      </c>
      <c r="M53" s="45"/>
      <c r="N53" s="46"/>
      <c r="O53" s="45">
        <v>18</v>
      </c>
      <c r="P53" s="45"/>
      <c r="Q53" s="44">
        <v>18</v>
      </c>
      <c r="R53" s="45"/>
      <c r="S53" s="46"/>
      <c r="T53" s="45">
        <v>18</v>
      </c>
      <c r="U53" s="45"/>
      <c r="V53" s="22"/>
      <c r="W53" s="22"/>
    </row>
    <row r="54" spans="1:23" s="8" customFormat="1" ht="121.5" customHeight="1">
      <c r="A54" s="117"/>
      <c r="B54" s="118"/>
      <c r="C54" s="33" t="s">
        <v>53</v>
      </c>
      <c r="D54" s="32" t="s">
        <v>14</v>
      </c>
      <c r="E54" s="43">
        <v>43101</v>
      </c>
      <c r="F54" s="43">
        <v>43465</v>
      </c>
      <c r="G54" s="44">
        <f t="shared" si="11"/>
        <v>50</v>
      </c>
      <c r="H54" s="45"/>
      <c r="I54" s="46"/>
      <c r="J54" s="45">
        <v>50</v>
      </c>
      <c r="K54" s="45"/>
      <c r="L54" s="44">
        <f>SUM(M54,N54,O54,P54)</f>
        <v>50</v>
      </c>
      <c r="M54" s="45"/>
      <c r="N54" s="46"/>
      <c r="O54" s="45">
        <v>50</v>
      </c>
      <c r="P54" s="45"/>
      <c r="Q54" s="44">
        <f>SUM(R54,S54,T54,U54)</f>
        <v>50</v>
      </c>
      <c r="R54" s="45"/>
      <c r="S54" s="46"/>
      <c r="T54" s="45">
        <v>50</v>
      </c>
      <c r="U54" s="45"/>
      <c r="V54" s="22"/>
      <c r="W54" s="22"/>
    </row>
    <row r="55" spans="1:23" s="8" customFormat="1" ht="121.5" customHeight="1">
      <c r="A55" s="117"/>
      <c r="B55" s="118"/>
      <c r="C55" s="38" t="s">
        <v>54</v>
      </c>
      <c r="D55" s="32" t="s">
        <v>14</v>
      </c>
      <c r="E55" s="43">
        <v>43101</v>
      </c>
      <c r="F55" s="43">
        <v>43465</v>
      </c>
      <c r="G55" s="44">
        <v>45.2</v>
      </c>
      <c r="H55" s="45"/>
      <c r="I55" s="46"/>
      <c r="J55" s="45">
        <v>45.2</v>
      </c>
      <c r="K55" s="45"/>
      <c r="L55" s="44">
        <v>45.2</v>
      </c>
      <c r="M55" s="45"/>
      <c r="N55" s="46"/>
      <c r="O55" s="45">
        <v>45.14</v>
      </c>
      <c r="P55" s="45"/>
      <c r="Q55" s="44">
        <v>45.14</v>
      </c>
      <c r="R55" s="45"/>
      <c r="S55" s="46"/>
      <c r="T55" s="45">
        <v>45.14</v>
      </c>
      <c r="U55" s="45"/>
      <c r="V55" s="22"/>
      <c r="W55" s="22"/>
    </row>
    <row r="56" spans="1:23" s="9" customFormat="1" ht="121.5" customHeight="1">
      <c r="A56" s="120"/>
      <c r="B56" s="121"/>
      <c r="C56" s="39"/>
      <c r="D56" s="32" t="s">
        <v>65</v>
      </c>
      <c r="E56" s="43">
        <v>43101</v>
      </c>
      <c r="F56" s="43">
        <v>43465</v>
      </c>
      <c r="G56" s="44">
        <v>10.5</v>
      </c>
      <c r="H56" s="51"/>
      <c r="I56" s="52"/>
      <c r="J56" s="51">
        <v>10.5</v>
      </c>
      <c r="K56" s="51"/>
      <c r="L56" s="44">
        <v>10.5</v>
      </c>
      <c r="M56" s="45"/>
      <c r="N56" s="46"/>
      <c r="O56" s="45">
        <v>10.5</v>
      </c>
      <c r="P56" s="45"/>
      <c r="Q56" s="44">
        <v>10.5</v>
      </c>
      <c r="R56" s="45"/>
      <c r="S56" s="46"/>
      <c r="T56" s="45">
        <v>10.5</v>
      </c>
      <c r="U56" s="45"/>
      <c r="V56" s="22"/>
      <c r="W56" s="22"/>
    </row>
    <row r="57" spans="1:23" s="9" customFormat="1" ht="121.5" customHeight="1">
      <c r="A57" s="120"/>
      <c r="B57" s="121"/>
      <c r="C57" s="28" t="s">
        <v>55</v>
      </c>
      <c r="D57" s="32" t="s">
        <v>65</v>
      </c>
      <c r="E57" s="43">
        <v>43101</v>
      </c>
      <c r="F57" s="43">
        <v>43465</v>
      </c>
      <c r="G57" s="44">
        <f>I57+J57</f>
        <v>667.04</v>
      </c>
      <c r="H57" s="51"/>
      <c r="I57" s="52">
        <v>346.7</v>
      </c>
      <c r="J57" s="51">
        <v>320.34</v>
      </c>
      <c r="K57" s="51"/>
      <c r="L57" s="44">
        <f>N57+O57</f>
        <v>666.7</v>
      </c>
      <c r="M57" s="45"/>
      <c r="N57" s="46">
        <v>346.7</v>
      </c>
      <c r="O57" s="45">
        <v>320</v>
      </c>
      <c r="P57" s="45"/>
      <c r="Q57" s="44">
        <f>S57+T57</f>
        <v>666.7</v>
      </c>
      <c r="R57" s="45"/>
      <c r="S57" s="46">
        <v>346.7</v>
      </c>
      <c r="T57" s="45">
        <v>320</v>
      </c>
      <c r="U57" s="45"/>
      <c r="V57" s="22"/>
      <c r="W57" s="22"/>
    </row>
    <row r="58" spans="1:26" s="9" customFormat="1" ht="121.5" customHeight="1">
      <c r="A58" s="120"/>
      <c r="B58" s="121"/>
      <c r="C58" s="109" t="s">
        <v>21</v>
      </c>
      <c r="D58" s="32"/>
      <c r="E58" s="54">
        <v>43101</v>
      </c>
      <c r="F58" s="54">
        <v>43465</v>
      </c>
      <c r="G58" s="71">
        <f aca="true" t="shared" si="12" ref="G58:U58">SUM(G59)</f>
        <v>728.4</v>
      </c>
      <c r="H58" s="74">
        <f t="shared" si="12"/>
        <v>128.4</v>
      </c>
      <c r="I58" s="73">
        <f t="shared" si="12"/>
        <v>520</v>
      </c>
      <c r="J58" s="74">
        <f t="shared" si="12"/>
        <v>80</v>
      </c>
      <c r="K58" s="74">
        <f t="shared" si="12"/>
        <v>0</v>
      </c>
      <c r="L58" s="71">
        <f t="shared" si="12"/>
        <v>728.4</v>
      </c>
      <c r="M58" s="74">
        <f t="shared" si="12"/>
        <v>128.4</v>
      </c>
      <c r="N58" s="73">
        <f t="shared" si="12"/>
        <v>520</v>
      </c>
      <c r="O58" s="74">
        <f t="shared" si="12"/>
        <v>80</v>
      </c>
      <c r="P58" s="74">
        <f t="shared" si="12"/>
        <v>0</v>
      </c>
      <c r="Q58" s="71">
        <f t="shared" si="12"/>
        <v>728.4</v>
      </c>
      <c r="R58" s="74">
        <f t="shared" si="12"/>
        <v>128.4</v>
      </c>
      <c r="S58" s="73">
        <f t="shared" si="12"/>
        <v>520</v>
      </c>
      <c r="T58" s="74">
        <f t="shared" si="12"/>
        <v>80</v>
      </c>
      <c r="U58" s="74">
        <f t="shared" si="12"/>
        <v>0</v>
      </c>
      <c r="V58" s="22"/>
      <c r="W58" s="22"/>
      <c r="X58" s="9" t="s">
        <v>95</v>
      </c>
      <c r="Z58" s="9" t="s">
        <v>94</v>
      </c>
    </row>
    <row r="59" spans="1:25" s="9" customFormat="1" ht="121.5" customHeight="1">
      <c r="A59" s="120"/>
      <c r="B59" s="121"/>
      <c r="C59" s="107" t="s">
        <v>34</v>
      </c>
      <c r="D59" s="32"/>
      <c r="E59" s="54">
        <v>43101</v>
      </c>
      <c r="F59" s="54">
        <v>43465</v>
      </c>
      <c r="G59" s="77">
        <f>SUM(G60,G62,G61)</f>
        <v>728.4</v>
      </c>
      <c r="H59" s="78">
        <f>SUM(H60,H62,H61)</f>
        <v>128.4</v>
      </c>
      <c r="I59" s="79">
        <f>SUM(I60,I62,I61)</f>
        <v>520</v>
      </c>
      <c r="J59" s="78">
        <f aca="true" t="shared" si="13" ref="J59:U59">SUM(J60,J62,J61)</f>
        <v>80</v>
      </c>
      <c r="K59" s="78">
        <f t="shared" si="13"/>
        <v>0</v>
      </c>
      <c r="L59" s="77">
        <f t="shared" si="13"/>
        <v>728.4</v>
      </c>
      <c r="M59" s="78">
        <f t="shared" si="13"/>
        <v>128.4</v>
      </c>
      <c r="N59" s="79">
        <f t="shared" si="13"/>
        <v>520</v>
      </c>
      <c r="O59" s="78">
        <f t="shared" si="13"/>
        <v>80</v>
      </c>
      <c r="P59" s="78">
        <f t="shared" si="13"/>
        <v>0</v>
      </c>
      <c r="Q59" s="77">
        <f t="shared" si="13"/>
        <v>728.4</v>
      </c>
      <c r="R59" s="78">
        <f t="shared" si="13"/>
        <v>128.4</v>
      </c>
      <c r="S59" s="79">
        <f t="shared" si="13"/>
        <v>520</v>
      </c>
      <c r="T59" s="78">
        <f t="shared" si="13"/>
        <v>80</v>
      </c>
      <c r="U59" s="78">
        <f t="shared" si="13"/>
        <v>0</v>
      </c>
      <c r="V59" s="22"/>
      <c r="W59" s="22"/>
      <c r="Y59" s="9" t="s">
        <v>96</v>
      </c>
    </row>
    <row r="60" spans="1:23" s="9" customFormat="1" ht="121.5" customHeight="1">
      <c r="A60" s="120"/>
      <c r="B60" s="121"/>
      <c r="C60" s="33" t="s">
        <v>56</v>
      </c>
      <c r="D60" s="32" t="s">
        <v>14</v>
      </c>
      <c r="E60" s="43">
        <v>43101</v>
      </c>
      <c r="F60" s="43">
        <v>43465</v>
      </c>
      <c r="G60" s="44">
        <f>SUM(H60,I60,J60,K60)</f>
        <v>520</v>
      </c>
      <c r="H60" s="51"/>
      <c r="I60" s="52">
        <v>520</v>
      </c>
      <c r="J60" s="51"/>
      <c r="K60" s="51"/>
      <c r="L60" s="44">
        <f>SUM(M60,N60,O60,P60)</f>
        <v>520</v>
      </c>
      <c r="M60" s="45"/>
      <c r="N60" s="46">
        <v>520</v>
      </c>
      <c r="O60" s="45"/>
      <c r="P60" s="45"/>
      <c r="Q60" s="44">
        <f>SUM(R60,S60,T60,U60)</f>
        <v>520</v>
      </c>
      <c r="R60" s="45"/>
      <c r="S60" s="46">
        <v>520</v>
      </c>
      <c r="T60" s="45"/>
      <c r="U60" s="45"/>
      <c r="V60" s="22"/>
      <c r="W60" s="22"/>
    </row>
    <row r="61" spans="1:23" s="9" customFormat="1" ht="121.5" customHeight="1">
      <c r="A61" s="120"/>
      <c r="B61" s="121"/>
      <c r="C61" s="28" t="s">
        <v>121</v>
      </c>
      <c r="D61" s="32" t="s">
        <v>17</v>
      </c>
      <c r="E61" s="43">
        <v>43101</v>
      </c>
      <c r="F61" s="43">
        <v>43465</v>
      </c>
      <c r="G61" s="44">
        <f>SUM(H61,I61,J61,K61)</f>
        <v>208.4</v>
      </c>
      <c r="H61" s="51">
        <v>128.4</v>
      </c>
      <c r="I61" s="52"/>
      <c r="J61" s="51">
        <v>80</v>
      </c>
      <c r="K61" s="51"/>
      <c r="L61" s="44">
        <f>SUM(M61,N61,O61,P61)</f>
        <v>208.4</v>
      </c>
      <c r="M61" s="45">
        <v>128.4</v>
      </c>
      <c r="N61" s="46"/>
      <c r="O61" s="45">
        <v>80</v>
      </c>
      <c r="P61" s="45"/>
      <c r="Q61" s="44">
        <f>SUM(R61,S61,T61,U61)</f>
        <v>208.4</v>
      </c>
      <c r="R61" s="45">
        <v>128.4</v>
      </c>
      <c r="S61" s="46"/>
      <c r="T61" s="45">
        <v>80</v>
      </c>
      <c r="U61" s="45"/>
      <c r="V61" s="22"/>
      <c r="W61" s="22"/>
    </row>
    <row r="62" spans="1:23" s="9" customFormat="1" ht="121.5" customHeight="1">
      <c r="A62" s="120"/>
      <c r="B62" s="121"/>
      <c r="C62" s="33" t="s">
        <v>126</v>
      </c>
      <c r="D62" s="32" t="s">
        <v>65</v>
      </c>
      <c r="E62" s="43">
        <v>43101</v>
      </c>
      <c r="F62" s="43">
        <v>43465</v>
      </c>
      <c r="G62" s="44">
        <v>0</v>
      </c>
      <c r="H62" s="51"/>
      <c r="I62" s="52"/>
      <c r="J62" s="51">
        <v>0</v>
      </c>
      <c r="K62" s="51"/>
      <c r="L62" s="44">
        <f>SUM(M62,N62,O62,P62)</f>
        <v>0</v>
      </c>
      <c r="M62" s="45"/>
      <c r="N62" s="46"/>
      <c r="O62" s="45"/>
      <c r="P62" s="45"/>
      <c r="Q62" s="44">
        <f>SUM(R62,S62,T62,U62)</f>
        <v>0</v>
      </c>
      <c r="R62" s="45"/>
      <c r="S62" s="46"/>
      <c r="T62" s="45"/>
      <c r="U62" s="45"/>
      <c r="V62" s="22"/>
      <c r="W62" s="22"/>
    </row>
    <row r="63" spans="1:23" s="9" customFormat="1" ht="121.5" customHeight="1">
      <c r="A63" s="120"/>
      <c r="B63" s="121"/>
      <c r="C63" s="104" t="s">
        <v>18</v>
      </c>
      <c r="D63" s="32" t="s">
        <v>16</v>
      </c>
      <c r="E63" s="54">
        <v>43101</v>
      </c>
      <c r="F63" s="54">
        <v>43465</v>
      </c>
      <c r="G63" s="71">
        <f>G64+G66+G68</f>
        <v>21228.4</v>
      </c>
      <c r="H63" s="72">
        <f aca="true" t="shared" si="14" ref="H63:U63">SUM(H66,H68)</f>
        <v>0</v>
      </c>
      <c r="I63" s="73">
        <f t="shared" si="14"/>
        <v>0</v>
      </c>
      <c r="J63" s="72">
        <f>L63</f>
        <v>21227.9</v>
      </c>
      <c r="K63" s="72">
        <f t="shared" si="14"/>
        <v>0</v>
      </c>
      <c r="L63" s="71">
        <f>L64+L66+L68</f>
        <v>21227.9</v>
      </c>
      <c r="M63" s="72">
        <f t="shared" si="14"/>
        <v>0</v>
      </c>
      <c r="N63" s="73">
        <f t="shared" si="14"/>
        <v>0</v>
      </c>
      <c r="O63" s="72">
        <f>O64+O66+O68</f>
        <v>21227.9</v>
      </c>
      <c r="P63" s="72">
        <f t="shared" si="14"/>
        <v>0</v>
      </c>
      <c r="Q63" s="71">
        <f>Q64+Q66+Q68</f>
        <v>21227.9</v>
      </c>
      <c r="R63" s="72">
        <f t="shared" si="14"/>
        <v>0</v>
      </c>
      <c r="S63" s="73">
        <f t="shared" si="14"/>
        <v>0</v>
      </c>
      <c r="T63" s="72">
        <f>T64+T66+T68</f>
        <v>21227.9</v>
      </c>
      <c r="U63" s="72">
        <f t="shared" si="14"/>
        <v>0</v>
      </c>
      <c r="V63" s="22"/>
      <c r="W63" s="22"/>
    </row>
    <row r="64" spans="1:23" s="9" customFormat="1" ht="121.5" customHeight="1">
      <c r="A64" s="120"/>
      <c r="B64" s="121"/>
      <c r="C64" s="104" t="s">
        <v>125</v>
      </c>
      <c r="D64" s="32" t="s">
        <v>124</v>
      </c>
      <c r="E64" s="54">
        <v>43101</v>
      </c>
      <c r="F64" s="54">
        <v>43465</v>
      </c>
      <c r="G64" s="80">
        <f>J64</f>
        <v>19907.4</v>
      </c>
      <c r="H64" s="81"/>
      <c r="I64" s="81"/>
      <c r="J64" s="80">
        <v>19907.4</v>
      </c>
      <c r="K64" s="81"/>
      <c r="L64" s="80">
        <f>O64</f>
        <v>19907.4</v>
      </c>
      <c r="M64" s="81"/>
      <c r="N64" s="81"/>
      <c r="O64" s="80">
        <v>19907.4</v>
      </c>
      <c r="P64" s="81"/>
      <c r="Q64" s="80">
        <f>T64</f>
        <v>19907.4</v>
      </c>
      <c r="R64" s="81"/>
      <c r="S64" s="81"/>
      <c r="T64" s="80">
        <v>19907.4</v>
      </c>
      <c r="U64" s="72"/>
      <c r="V64" s="22"/>
      <c r="W64" s="22"/>
    </row>
    <row r="65" spans="1:23" s="9" customFormat="1" ht="121.5" customHeight="1">
      <c r="A65" s="120"/>
      <c r="B65" s="121"/>
      <c r="C65" s="32" t="s">
        <v>123</v>
      </c>
      <c r="D65" s="32" t="s">
        <v>124</v>
      </c>
      <c r="E65" s="54">
        <v>43101</v>
      </c>
      <c r="F65" s="54">
        <v>43465</v>
      </c>
      <c r="G65" s="44">
        <f>SUM(H65,I65,J65,K65)</f>
        <v>19907.4</v>
      </c>
      <c r="H65" s="51"/>
      <c r="I65" s="52"/>
      <c r="J65" s="51">
        <v>19907.4</v>
      </c>
      <c r="K65" s="51"/>
      <c r="L65" s="44">
        <f>O65</f>
        <v>19907.4</v>
      </c>
      <c r="M65" s="45"/>
      <c r="N65" s="46"/>
      <c r="O65" s="45">
        <v>19907.4</v>
      </c>
      <c r="P65" s="45"/>
      <c r="Q65" s="44">
        <f>T65</f>
        <v>19907.4</v>
      </c>
      <c r="R65" s="45"/>
      <c r="S65" s="46"/>
      <c r="T65" s="45">
        <v>19907.4</v>
      </c>
      <c r="U65" s="72"/>
      <c r="V65" s="22"/>
      <c r="W65" s="22"/>
    </row>
    <row r="66" spans="1:23" s="9" customFormat="1" ht="121.5" customHeight="1">
      <c r="A66" s="120"/>
      <c r="B66" s="121"/>
      <c r="C66" s="107" t="s">
        <v>57</v>
      </c>
      <c r="D66" s="32"/>
      <c r="E66" s="54">
        <v>43101</v>
      </c>
      <c r="F66" s="54">
        <v>43465</v>
      </c>
      <c r="G66" s="63">
        <f aca="true" t="shared" si="15" ref="G66:L66">SUM(G67)</f>
        <v>0</v>
      </c>
      <c r="H66" s="82">
        <f t="shared" si="15"/>
        <v>0</v>
      </c>
      <c r="I66" s="83">
        <f t="shared" si="15"/>
        <v>0</v>
      </c>
      <c r="J66" s="82">
        <f t="shared" si="15"/>
        <v>0</v>
      </c>
      <c r="K66" s="82">
        <f t="shared" si="15"/>
        <v>0</v>
      </c>
      <c r="L66" s="63">
        <f t="shared" si="15"/>
        <v>0</v>
      </c>
      <c r="M66" s="56"/>
      <c r="N66" s="83">
        <f>SUM(N67)</f>
        <v>0</v>
      </c>
      <c r="O66" s="82">
        <f>SUM(O67)</f>
        <v>0</v>
      </c>
      <c r="P66" s="82">
        <f>SUM(P67)</f>
        <v>0</v>
      </c>
      <c r="Q66" s="63">
        <f>SUM(Q67)</f>
        <v>0</v>
      </c>
      <c r="R66" s="56"/>
      <c r="S66" s="83">
        <f>SUM(S67)</f>
        <v>0</v>
      </c>
      <c r="T66" s="82">
        <f>SUM(T67)</f>
        <v>0</v>
      </c>
      <c r="U66" s="56"/>
      <c r="V66" s="22"/>
      <c r="W66" s="22"/>
    </row>
    <row r="67" spans="1:24" s="9" customFormat="1" ht="121.5" customHeight="1">
      <c r="A67" s="120"/>
      <c r="B67" s="121"/>
      <c r="C67" s="37" t="s">
        <v>71</v>
      </c>
      <c r="D67" s="32" t="s">
        <v>75</v>
      </c>
      <c r="E67" s="54">
        <v>43101</v>
      </c>
      <c r="F67" s="54">
        <v>43465</v>
      </c>
      <c r="G67" s="65">
        <v>0</v>
      </c>
      <c r="H67" s="74">
        <v>0</v>
      </c>
      <c r="I67" s="84">
        <v>0</v>
      </c>
      <c r="J67" s="85">
        <v>0</v>
      </c>
      <c r="K67" s="85">
        <v>0</v>
      </c>
      <c r="L67" s="65">
        <f>SUM(M67,N67,O67,P67)</f>
        <v>0</v>
      </c>
      <c r="M67" s="86"/>
      <c r="N67" s="87">
        <v>0</v>
      </c>
      <c r="O67" s="86">
        <v>0</v>
      </c>
      <c r="P67" s="86">
        <v>0</v>
      </c>
      <c r="Q67" s="65">
        <f>SUM(R67,S67,T67,U67)</f>
        <v>0</v>
      </c>
      <c r="R67" s="86"/>
      <c r="S67" s="87">
        <v>0</v>
      </c>
      <c r="T67" s="86">
        <v>0</v>
      </c>
      <c r="U67" s="86"/>
      <c r="V67" s="22"/>
      <c r="W67" s="22"/>
      <c r="X67" s="9" t="s">
        <v>103</v>
      </c>
    </row>
    <row r="68" spans="1:23" s="9" customFormat="1" ht="121.5" customHeight="1">
      <c r="A68" s="120"/>
      <c r="B68" s="121"/>
      <c r="C68" s="107" t="s">
        <v>58</v>
      </c>
      <c r="D68" s="32" t="s">
        <v>16</v>
      </c>
      <c r="E68" s="54">
        <v>43101</v>
      </c>
      <c r="F68" s="54">
        <v>43465</v>
      </c>
      <c r="G68" s="63">
        <f aca="true" t="shared" si="16" ref="G68:S68">SUM(G69,G70,G71,G72)</f>
        <v>1321</v>
      </c>
      <c r="H68" s="82">
        <f t="shared" si="16"/>
        <v>0</v>
      </c>
      <c r="I68" s="83">
        <f t="shared" si="16"/>
        <v>0</v>
      </c>
      <c r="J68" s="82">
        <f t="shared" si="16"/>
        <v>1321</v>
      </c>
      <c r="K68" s="82">
        <f t="shared" si="16"/>
        <v>0</v>
      </c>
      <c r="L68" s="63">
        <f t="shared" si="16"/>
        <v>1320.5</v>
      </c>
      <c r="M68" s="82">
        <f t="shared" si="16"/>
        <v>0</v>
      </c>
      <c r="N68" s="83">
        <f t="shared" si="16"/>
        <v>0</v>
      </c>
      <c r="O68" s="82">
        <f t="shared" si="16"/>
        <v>1320.5</v>
      </c>
      <c r="P68" s="82">
        <f t="shared" si="16"/>
        <v>0</v>
      </c>
      <c r="Q68" s="63">
        <f t="shared" si="16"/>
        <v>1320.5</v>
      </c>
      <c r="R68" s="82">
        <f t="shared" si="16"/>
        <v>0</v>
      </c>
      <c r="S68" s="83">
        <f t="shared" si="16"/>
        <v>0</v>
      </c>
      <c r="T68" s="82">
        <f>SUM(T69,T70,T71,T72)</f>
        <v>1320.5</v>
      </c>
      <c r="U68" s="56"/>
      <c r="V68" s="22"/>
      <c r="W68" s="22"/>
    </row>
    <row r="69" spans="1:23" s="9" customFormat="1" ht="159.75" customHeight="1">
      <c r="A69" s="120"/>
      <c r="B69" s="121"/>
      <c r="C69" s="33" t="s">
        <v>104</v>
      </c>
      <c r="D69" s="32" t="s">
        <v>74</v>
      </c>
      <c r="E69" s="43">
        <v>43101</v>
      </c>
      <c r="F69" s="43">
        <v>43465</v>
      </c>
      <c r="G69" s="44">
        <v>293</v>
      </c>
      <c r="H69" s="51"/>
      <c r="I69" s="52"/>
      <c r="J69" s="51">
        <v>293</v>
      </c>
      <c r="K69" s="51"/>
      <c r="L69" s="44">
        <f>SUM(M69,N69,O69,P69)</f>
        <v>293</v>
      </c>
      <c r="M69" s="45"/>
      <c r="N69" s="46"/>
      <c r="O69" s="45">
        <v>293</v>
      </c>
      <c r="P69" s="45"/>
      <c r="Q69" s="44">
        <f>T69</f>
        <v>293</v>
      </c>
      <c r="R69" s="45"/>
      <c r="S69" s="46"/>
      <c r="T69" s="45">
        <v>293</v>
      </c>
      <c r="U69" s="45"/>
      <c r="V69" s="22"/>
      <c r="W69" s="22"/>
    </row>
    <row r="70" spans="1:25" s="9" customFormat="1" ht="121.5" customHeight="1">
      <c r="A70" s="120"/>
      <c r="B70" s="121"/>
      <c r="C70" s="33" t="s">
        <v>72</v>
      </c>
      <c r="D70" s="32" t="s">
        <v>16</v>
      </c>
      <c r="E70" s="43">
        <v>43101</v>
      </c>
      <c r="F70" s="43">
        <v>43465</v>
      </c>
      <c r="G70" s="44">
        <f>SUM(H70,I70,J70,K70)</f>
        <v>628</v>
      </c>
      <c r="H70" s="51"/>
      <c r="I70" s="52"/>
      <c r="J70" s="51">
        <v>628</v>
      </c>
      <c r="K70" s="51"/>
      <c r="L70" s="44">
        <f>O70</f>
        <v>627.8</v>
      </c>
      <c r="M70" s="45"/>
      <c r="N70" s="46"/>
      <c r="O70" s="45">
        <v>627.8</v>
      </c>
      <c r="P70" s="45"/>
      <c r="Q70" s="44">
        <f>T70</f>
        <v>627.8</v>
      </c>
      <c r="R70" s="45"/>
      <c r="S70" s="46"/>
      <c r="T70" s="45">
        <v>627.8</v>
      </c>
      <c r="U70" s="45"/>
      <c r="V70" s="22"/>
      <c r="W70" s="22"/>
      <c r="X70" s="9" t="s">
        <v>102</v>
      </c>
      <c r="Y70" s="9" t="s">
        <v>110</v>
      </c>
    </row>
    <row r="71" spans="1:24" s="9" customFormat="1" ht="163.5" customHeight="1">
      <c r="A71" s="120"/>
      <c r="B71" s="121"/>
      <c r="C71" s="37" t="s">
        <v>73</v>
      </c>
      <c r="D71" s="32" t="s">
        <v>74</v>
      </c>
      <c r="E71" s="43">
        <v>43101</v>
      </c>
      <c r="F71" s="43">
        <v>43465</v>
      </c>
      <c r="G71" s="44">
        <f>SUM(H71,I71,J71,K71)</f>
        <v>220</v>
      </c>
      <c r="H71" s="51"/>
      <c r="I71" s="52"/>
      <c r="J71" s="51">
        <v>220</v>
      </c>
      <c r="K71" s="51"/>
      <c r="L71" s="44">
        <f>SUM(M71,N71,O71,P71)</f>
        <v>219.7</v>
      </c>
      <c r="M71" s="45"/>
      <c r="N71" s="46"/>
      <c r="O71" s="45">
        <v>219.7</v>
      </c>
      <c r="P71" s="45"/>
      <c r="Q71" s="44">
        <f>SUM(R71,S71,T71,U71)</f>
        <v>219.7</v>
      </c>
      <c r="R71" s="45"/>
      <c r="S71" s="46"/>
      <c r="T71" s="45">
        <v>219.7</v>
      </c>
      <c r="U71" s="45"/>
      <c r="V71" s="22"/>
      <c r="W71" s="22"/>
      <c r="X71" s="9" t="s">
        <v>101</v>
      </c>
    </row>
    <row r="72" spans="1:23" s="9" customFormat="1" ht="121.5" customHeight="1">
      <c r="A72" s="120"/>
      <c r="B72" s="121"/>
      <c r="C72" s="33" t="s">
        <v>120</v>
      </c>
      <c r="D72" s="32" t="s">
        <v>76</v>
      </c>
      <c r="E72" s="43">
        <v>43101</v>
      </c>
      <c r="F72" s="43">
        <v>43465</v>
      </c>
      <c r="G72" s="44">
        <f>SUM(H72,I72,J72,K72)</f>
        <v>180</v>
      </c>
      <c r="H72" s="51"/>
      <c r="I72" s="52"/>
      <c r="J72" s="51">
        <v>180</v>
      </c>
      <c r="K72" s="51"/>
      <c r="L72" s="44">
        <f>SUM(M72,N72,O72,P72)</f>
        <v>180</v>
      </c>
      <c r="M72" s="45"/>
      <c r="N72" s="46"/>
      <c r="O72" s="45">
        <v>180</v>
      </c>
      <c r="P72" s="45"/>
      <c r="Q72" s="44">
        <f>SUM(R72,S72,T72,U72)</f>
        <v>180</v>
      </c>
      <c r="R72" s="45"/>
      <c r="S72" s="46"/>
      <c r="T72" s="45">
        <v>180</v>
      </c>
      <c r="U72" s="45"/>
      <c r="V72" s="22"/>
      <c r="W72" s="22"/>
    </row>
    <row r="73" spans="1:25" s="9" customFormat="1" ht="121.5" customHeight="1">
      <c r="A73" s="120"/>
      <c r="B73" s="121"/>
      <c r="C73" s="119" t="s">
        <v>19</v>
      </c>
      <c r="D73" s="32" t="s">
        <v>20</v>
      </c>
      <c r="E73" s="88">
        <v>43101</v>
      </c>
      <c r="F73" s="88">
        <v>43465</v>
      </c>
      <c r="G73" s="89">
        <f aca="true" t="shared" si="17" ref="G73:U73">SUM(G74,G76)</f>
        <v>80</v>
      </c>
      <c r="H73" s="90">
        <f t="shared" si="17"/>
        <v>0</v>
      </c>
      <c r="I73" s="91">
        <f t="shared" si="17"/>
        <v>0</v>
      </c>
      <c r="J73" s="90">
        <f t="shared" si="17"/>
        <v>80</v>
      </c>
      <c r="K73" s="90">
        <f t="shared" si="17"/>
        <v>0</v>
      </c>
      <c r="L73" s="89">
        <f>L74+L76</f>
        <v>80</v>
      </c>
      <c r="M73" s="90">
        <f t="shared" si="17"/>
        <v>0</v>
      </c>
      <c r="N73" s="91">
        <f t="shared" si="17"/>
        <v>0</v>
      </c>
      <c r="O73" s="90">
        <f t="shared" si="17"/>
        <v>80</v>
      </c>
      <c r="P73" s="90">
        <f t="shared" si="17"/>
        <v>0</v>
      </c>
      <c r="Q73" s="89">
        <f>Q74+Q76</f>
        <v>80</v>
      </c>
      <c r="R73" s="90">
        <f t="shared" si="17"/>
        <v>0</v>
      </c>
      <c r="S73" s="91">
        <f t="shared" si="17"/>
        <v>0</v>
      </c>
      <c r="T73" s="90">
        <f t="shared" si="17"/>
        <v>80</v>
      </c>
      <c r="U73" s="90">
        <f t="shared" si="17"/>
        <v>0</v>
      </c>
      <c r="V73" s="22"/>
      <c r="W73" s="22" t="s">
        <v>99</v>
      </c>
      <c r="X73" s="9" t="s">
        <v>100</v>
      </c>
      <c r="Y73" s="9" t="s">
        <v>98</v>
      </c>
    </row>
    <row r="74" spans="1:26" s="9" customFormat="1" ht="121.5" customHeight="1">
      <c r="A74" s="120"/>
      <c r="B74" s="121"/>
      <c r="C74" s="107" t="s">
        <v>43</v>
      </c>
      <c r="D74" s="32" t="s">
        <v>20</v>
      </c>
      <c r="E74" s="88">
        <v>43101</v>
      </c>
      <c r="F74" s="88">
        <v>43465</v>
      </c>
      <c r="G74" s="89">
        <f>SUM(G75)</f>
        <v>15</v>
      </c>
      <c r="H74" s="90">
        <f aca="true" t="shared" si="18" ref="H74:U74">SUM(H75)</f>
        <v>0</v>
      </c>
      <c r="I74" s="91">
        <f t="shared" si="18"/>
        <v>0</v>
      </c>
      <c r="J74" s="90">
        <f t="shared" si="18"/>
        <v>15</v>
      </c>
      <c r="K74" s="90">
        <f t="shared" si="18"/>
        <v>0</v>
      </c>
      <c r="L74" s="89">
        <f>SUM(L75)</f>
        <v>15</v>
      </c>
      <c r="M74" s="90">
        <f t="shared" si="18"/>
        <v>0</v>
      </c>
      <c r="N74" s="91">
        <f t="shared" si="18"/>
        <v>0</v>
      </c>
      <c r="O74" s="90">
        <f t="shared" si="18"/>
        <v>15</v>
      </c>
      <c r="P74" s="90">
        <f t="shared" si="18"/>
        <v>0</v>
      </c>
      <c r="Q74" s="89">
        <f>SUM(Q75)</f>
        <v>15</v>
      </c>
      <c r="R74" s="90">
        <f t="shared" si="18"/>
        <v>0</v>
      </c>
      <c r="S74" s="91">
        <f t="shared" si="18"/>
        <v>0</v>
      </c>
      <c r="T74" s="90">
        <f t="shared" si="18"/>
        <v>15</v>
      </c>
      <c r="U74" s="90">
        <f t="shared" si="18"/>
        <v>0</v>
      </c>
      <c r="V74" s="22"/>
      <c r="W74" s="22"/>
      <c r="X74" s="9" t="s">
        <v>95</v>
      </c>
      <c r="Z74" s="9" t="s">
        <v>111</v>
      </c>
    </row>
    <row r="75" spans="1:23" s="9" customFormat="1" ht="121.5" customHeight="1">
      <c r="A75" s="120"/>
      <c r="B75" s="121"/>
      <c r="C75" s="37" t="s">
        <v>59</v>
      </c>
      <c r="D75" s="32" t="s">
        <v>20</v>
      </c>
      <c r="E75" s="43">
        <v>43101</v>
      </c>
      <c r="F75" s="43">
        <v>43465</v>
      </c>
      <c r="G75" s="44">
        <f>SUM(H75,I75,J75,K75)</f>
        <v>15</v>
      </c>
      <c r="H75" s="51"/>
      <c r="I75" s="52"/>
      <c r="J75" s="51">
        <v>15</v>
      </c>
      <c r="K75" s="51"/>
      <c r="L75" s="44">
        <v>15</v>
      </c>
      <c r="M75" s="45"/>
      <c r="N75" s="46"/>
      <c r="O75" s="45">
        <v>15</v>
      </c>
      <c r="P75" s="45"/>
      <c r="Q75" s="44">
        <v>15</v>
      </c>
      <c r="R75" s="45"/>
      <c r="S75" s="46"/>
      <c r="T75" s="45">
        <v>15</v>
      </c>
      <c r="U75" s="45"/>
      <c r="V75" s="22"/>
      <c r="W75" s="22"/>
    </row>
    <row r="76" spans="1:23" s="9" customFormat="1" ht="121.5" customHeight="1">
      <c r="A76" s="120"/>
      <c r="B76" s="121"/>
      <c r="C76" s="119" t="s">
        <v>35</v>
      </c>
      <c r="D76" s="32" t="s">
        <v>20</v>
      </c>
      <c r="E76" s="54">
        <v>43101</v>
      </c>
      <c r="F76" s="54">
        <v>43465</v>
      </c>
      <c r="G76" s="71">
        <f aca="true" t="shared" si="19" ref="G76:U76">SUM(G77,G78,G79)</f>
        <v>65</v>
      </c>
      <c r="H76" s="74">
        <f t="shared" si="19"/>
        <v>0</v>
      </c>
      <c r="I76" s="73">
        <f t="shared" si="19"/>
        <v>0</v>
      </c>
      <c r="J76" s="74">
        <f t="shared" si="19"/>
        <v>65</v>
      </c>
      <c r="K76" s="74">
        <f t="shared" si="19"/>
        <v>0</v>
      </c>
      <c r="L76" s="71">
        <f t="shared" si="19"/>
        <v>65</v>
      </c>
      <c r="M76" s="74">
        <f t="shared" si="19"/>
        <v>0</v>
      </c>
      <c r="N76" s="73">
        <f t="shared" si="19"/>
        <v>0</v>
      </c>
      <c r="O76" s="74">
        <f t="shared" si="19"/>
        <v>65</v>
      </c>
      <c r="P76" s="74">
        <f t="shared" si="19"/>
        <v>0</v>
      </c>
      <c r="Q76" s="71">
        <f>Q77+Q78+Q79</f>
        <v>65</v>
      </c>
      <c r="R76" s="74">
        <f t="shared" si="19"/>
        <v>0</v>
      </c>
      <c r="S76" s="73">
        <f t="shared" si="19"/>
        <v>0</v>
      </c>
      <c r="T76" s="74">
        <f t="shared" si="19"/>
        <v>65</v>
      </c>
      <c r="U76" s="74">
        <f t="shared" si="19"/>
        <v>0</v>
      </c>
      <c r="V76" s="22"/>
      <c r="W76" s="22"/>
    </row>
    <row r="77" spans="1:23" s="9" customFormat="1" ht="121.5" customHeight="1">
      <c r="A77" s="120"/>
      <c r="B77" s="121"/>
      <c r="C77" s="33" t="s">
        <v>60</v>
      </c>
      <c r="D77" s="32" t="s">
        <v>20</v>
      </c>
      <c r="E77" s="43">
        <v>43101</v>
      </c>
      <c r="F77" s="43">
        <v>43465</v>
      </c>
      <c r="G77" s="44">
        <f>SUM(H77,I77,J77,K77)</f>
        <v>30</v>
      </c>
      <c r="H77" s="51"/>
      <c r="I77" s="52"/>
      <c r="J77" s="51">
        <v>30</v>
      </c>
      <c r="K77" s="51"/>
      <c r="L77" s="44">
        <f>O77</f>
        <v>30</v>
      </c>
      <c r="M77" s="45"/>
      <c r="N77" s="46"/>
      <c r="O77" s="45">
        <v>30</v>
      </c>
      <c r="P77" s="45"/>
      <c r="Q77" s="44">
        <f>T77</f>
        <v>30</v>
      </c>
      <c r="R77" s="45"/>
      <c r="S77" s="46"/>
      <c r="T77" s="45">
        <v>30</v>
      </c>
      <c r="U77" s="45"/>
      <c r="V77" s="22"/>
      <c r="W77" s="22"/>
    </row>
    <row r="78" spans="1:23" s="9" customFormat="1" ht="121.5" customHeight="1">
      <c r="A78" s="120"/>
      <c r="B78" s="121"/>
      <c r="C78" s="28" t="s">
        <v>61</v>
      </c>
      <c r="D78" s="32" t="s">
        <v>20</v>
      </c>
      <c r="E78" s="43">
        <v>43101</v>
      </c>
      <c r="F78" s="43">
        <v>43465</v>
      </c>
      <c r="G78" s="44">
        <f>SUM(H78,I78,J78,K78)</f>
        <v>30</v>
      </c>
      <c r="H78" s="51"/>
      <c r="I78" s="52"/>
      <c r="J78" s="51">
        <v>30</v>
      </c>
      <c r="K78" s="51"/>
      <c r="L78" s="44">
        <v>30</v>
      </c>
      <c r="M78" s="45"/>
      <c r="N78" s="46"/>
      <c r="O78" s="45">
        <v>30</v>
      </c>
      <c r="P78" s="45"/>
      <c r="Q78" s="44">
        <v>30</v>
      </c>
      <c r="R78" s="45"/>
      <c r="S78" s="46"/>
      <c r="T78" s="45">
        <v>30</v>
      </c>
      <c r="U78" s="45"/>
      <c r="V78" s="22"/>
      <c r="W78" s="22" t="s">
        <v>115</v>
      </c>
    </row>
    <row r="79" spans="1:23" s="9" customFormat="1" ht="121.5" customHeight="1">
      <c r="A79" s="120"/>
      <c r="B79" s="121"/>
      <c r="C79" s="32" t="s">
        <v>62</v>
      </c>
      <c r="D79" s="32" t="s">
        <v>20</v>
      </c>
      <c r="E79" s="43">
        <v>43101</v>
      </c>
      <c r="F79" s="43">
        <v>43465</v>
      </c>
      <c r="G79" s="44">
        <f>SUM(H79,I79,J79,K79)</f>
        <v>5</v>
      </c>
      <c r="H79" s="51"/>
      <c r="I79" s="52"/>
      <c r="J79" s="51">
        <v>5</v>
      </c>
      <c r="K79" s="51"/>
      <c r="L79" s="44">
        <v>5</v>
      </c>
      <c r="M79" s="45"/>
      <c r="N79" s="46"/>
      <c r="O79" s="45">
        <v>5</v>
      </c>
      <c r="P79" s="45"/>
      <c r="Q79" s="44">
        <v>5</v>
      </c>
      <c r="R79" s="45"/>
      <c r="S79" s="46"/>
      <c r="T79" s="45">
        <v>5</v>
      </c>
      <c r="U79" s="45"/>
      <c r="V79" s="22"/>
      <c r="W79" s="22"/>
    </row>
    <row r="80" spans="1:23" s="9" customFormat="1" ht="121.5" customHeight="1">
      <c r="A80" s="120"/>
      <c r="B80" s="121"/>
      <c r="C80" s="104" t="s">
        <v>22</v>
      </c>
      <c r="D80" s="32" t="s">
        <v>16</v>
      </c>
      <c r="E80" s="54">
        <v>43101</v>
      </c>
      <c r="F80" s="54">
        <v>43465</v>
      </c>
      <c r="G80" s="71">
        <f aca="true" t="shared" si="20" ref="G80:U80">SUM(G81,G93)</f>
        <v>3043.3</v>
      </c>
      <c r="H80" s="74">
        <f t="shared" si="20"/>
        <v>0</v>
      </c>
      <c r="I80" s="73">
        <f t="shared" si="20"/>
        <v>561.8</v>
      </c>
      <c r="J80" s="74">
        <f t="shared" si="20"/>
        <v>2481.5</v>
      </c>
      <c r="K80" s="74">
        <f t="shared" si="20"/>
        <v>0</v>
      </c>
      <c r="L80" s="71">
        <f t="shared" si="20"/>
        <v>3019.3</v>
      </c>
      <c r="M80" s="74">
        <f t="shared" si="20"/>
        <v>0</v>
      </c>
      <c r="N80" s="73">
        <f t="shared" si="20"/>
        <v>561.8</v>
      </c>
      <c r="O80" s="74">
        <f t="shared" si="20"/>
        <v>2457.5</v>
      </c>
      <c r="P80" s="74">
        <f t="shared" si="20"/>
        <v>0</v>
      </c>
      <c r="Q80" s="71">
        <f t="shared" si="20"/>
        <v>3019.3</v>
      </c>
      <c r="R80" s="74">
        <f t="shared" si="20"/>
        <v>0</v>
      </c>
      <c r="S80" s="73">
        <f t="shared" si="20"/>
        <v>561.8</v>
      </c>
      <c r="T80" s="74">
        <f t="shared" si="20"/>
        <v>2457.5</v>
      </c>
      <c r="U80" s="74">
        <f t="shared" si="20"/>
        <v>0</v>
      </c>
      <c r="V80" s="22"/>
      <c r="W80" s="22"/>
    </row>
    <row r="81" spans="1:23" s="9" customFormat="1" ht="121.5" customHeight="1">
      <c r="A81" s="120"/>
      <c r="B81" s="121"/>
      <c r="C81" s="119" t="s">
        <v>63</v>
      </c>
      <c r="D81" s="32" t="s">
        <v>16</v>
      </c>
      <c r="E81" s="54">
        <v>43101</v>
      </c>
      <c r="F81" s="54">
        <v>43465</v>
      </c>
      <c r="G81" s="71">
        <f>SUM(G82,G83,G84,G85,G86,G87,G88,G89,G90,G91,G92)</f>
        <v>2254</v>
      </c>
      <c r="H81" s="74">
        <f>SUM(H82,H83,H84,H85,H86,H87,H88,H89,H90)</f>
        <v>0</v>
      </c>
      <c r="I81" s="73">
        <f>SUM(I82,I83,I84,I85,I86,I87,I88,I89,I90,I91,I92)</f>
        <v>309.5</v>
      </c>
      <c r="J81" s="74">
        <f>J82+J83+J84+J85+J86+J87+J88+J89+J90+J91</f>
        <v>1944.5</v>
      </c>
      <c r="K81" s="74">
        <f>SUM(K82,K83,K84,K85,K86,K87,K88,K89,K90)</f>
        <v>0</v>
      </c>
      <c r="L81" s="71">
        <f>SUM(L82,L83,L84,L85,L86,L87,L88,L89,L90,L91,L92)</f>
        <v>2230</v>
      </c>
      <c r="M81" s="74">
        <f>SUM(M82,M83,M84,M85,M86,M87,M88,M89,M90)</f>
        <v>0</v>
      </c>
      <c r="N81" s="73">
        <f>SUM(N82,N83,N84,N85,N86,N87,N88,N89,N90,N91,N92)</f>
        <v>309.5</v>
      </c>
      <c r="O81" s="74">
        <f>SUM(O82,O83,O84,O85,O86,O87,O88,O89,O90,O91,O92)</f>
        <v>1920.5</v>
      </c>
      <c r="P81" s="74">
        <f>SUM(P82,P83,P84,P85,P86,P87,P88,P89,P90)</f>
        <v>0</v>
      </c>
      <c r="Q81" s="71">
        <f>SUM(Q82,Q83,Q84,Q85,Q86,Q87,Q88,Q89,Q90,Q91,Q92)</f>
        <v>2230</v>
      </c>
      <c r="R81" s="74">
        <f>SUM(R82,R83,R84,R85,R86,R87,R88,R89,R90,R91,R92)</f>
        <v>0</v>
      </c>
      <c r="S81" s="73">
        <f>SUM(S82,S83,S84,S85,S86,S87,S88,S89,S90,S91,S92)</f>
        <v>309.5</v>
      </c>
      <c r="T81" s="74">
        <f>SUM(T82,T83,T84,T85,T86,T87,T88,T89,T90,T91,T92)</f>
        <v>1920.5</v>
      </c>
      <c r="U81" s="74">
        <f>SUM(U82,U83,U84,U85,U86,U87,U88,U89,U90)</f>
        <v>0</v>
      </c>
      <c r="V81" s="22"/>
      <c r="W81" s="22"/>
    </row>
    <row r="82" spans="1:25" s="9" customFormat="1" ht="121.5" customHeight="1">
      <c r="A82" s="120"/>
      <c r="B82" s="121"/>
      <c r="C82" s="33" t="s">
        <v>79</v>
      </c>
      <c r="D82" s="32" t="s">
        <v>16</v>
      </c>
      <c r="E82" s="43">
        <v>43101</v>
      </c>
      <c r="F82" s="43">
        <v>43465</v>
      </c>
      <c r="G82" s="44">
        <f aca="true" t="shared" si="21" ref="G82:G92">SUM(H82,I82,J82,K82)</f>
        <v>80</v>
      </c>
      <c r="H82" s="51"/>
      <c r="I82" s="52"/>
      <c r="J82" s="51">
        <v>80</v>
      </c>
      <c r="K82" s="51"/>
      <c r="L82" s="44">
        <f aca="true" t="shared" si="22" ref="L82:L87">SUM(M82,N82,O82,P82)</f>
        <v>80</v>
      </c>
      <c r="M82" s="45"/>
      <c r="N82" s="46"/>
      <c r="O82" s="45">
        <v>80</v>
      </c>
      <c r="P82" s="45"/>
      <c r="Q82" s="44">
        <f aca="true" t="shared" si="23" ref="Q82:Q87">SUM(R82,S82,T82,U82)</f>
        <v>80</v>
      </c>
      <c r="R82" s="45"/>
      <c r="S82" s="46"/>
      <c r="T82" s="45">
        <v>80</v>
      </c>
      <c r="U82" s="45"/>
      <c r="V82" s="22"/>
      <c r="W82" s="22"/>
      <c r="Y82" s="9" t="s">
        <v>108</v>
      </c>
    </row>
    <row r="83" spans="1:25" s="9" customFormat="1" ht="121.5" customHeight="1">
      <c r="A83" s="120"/>
      <c r="B83" s="121"/>
      <c r="C83" s="33" t="s">
        <v>80</v>
      </c>
      <c r="D83" s="32" t="s">
        <v>16</v>
      </c>
      <c r="E83" s="43">
        <v>43101</v>
      </c>
      <c r="F83" s="43">
        <v>43465</v>
      </c>
      <c r="G83" s="44">
        <f>J83</f>
        <v>748.5</v>
      </c>
      <c r="H83" s="51"/>
      <c r="I83" s="52"/>
      <c r="J83" s="51">
        <v>748.5</v>
      </c>
      <c r="K83" s="51"/>
      <c r="L83" s="44">
        <f>O83</f>
        <v>748.5</v>
      </c>
      <c r="M83" s="45"/>
      <c r="N83" s="46"/>
      <c r="O83" s="45">
        <v>748.5</v>
      </c>
      <c r="P83" s="45"/>
      <c r="Q83" s="44">
        <f>T83</f>
        <v>748.5</v>
      </c>
      <c r="R83" s="45"/>
      <c r="S83" s="46"/>
      <c r="T83" s="45">
        <v>748.5</v>
      </c>
      <c r="U83" s="45"/>
      <c r="V83" s="22"/>
      <c r="W83" s="22"/>
      <c r="Y83" s="9" t="s">
        <v>107</v>
      </c>
    </row>
    <row r="84" spans="1:27" s="9" customFormat="1" ht="121.5" customHeight="1">
      <c r="A84" s="120"/>
      <c r="B84" s="121"/>
      <c r="C84" s="28" t="s">
        <v>78</v>
      </c>
      <c r="D84" s="32" t="s">
        <v>16</v>
      </c>
      <c r="E84" s="43">
        <v>43101</v>
      </c>
      <c r="F84" s="43">
        <v>43465</v>
      </c>
      <c r="G84" s="44">
        <f t="shared" si="21"/>
        <v>200</v>
      </c>
      <c r="H84" s="51"/>
      <c r="I84" s="52"/>
      <c r="J84" s="51">
        <v>200</v>
      </c>
      <c r="K84" s="51"/>
      <c r="L84" s="44">
        <f>O84</f>
        <v>200</v>
      </c>
      <c r="M84" s="45"/>
      <c r="N84" s="46"/>
      <c r="O84" s="45">
        <v>200</v>
      </c>
      <c r="P84" s="45"/>
      <c r="Q84" s="44">
        <f>T84</f>
        <v>200</v>
      </c>
      <c r="R84" s="45"/>
      <c r="S84" s="46"/>
      <c r="T84" s="45">
        <v>200</v>
      </c>
      <c r="U84" s="45"/>
      <c r="V84" s="22"/>
      <c r="W84" s="22"/>
      <c r="Z84" s="9" t="s">
        <v>97</v>
      </c>
      <c r="AA84" s="9" t="s">
        <v>105</v>
      </c>
    </row>
    <row r="85" spans="1:25" s="9" customFormat="1" ht="121.5" customHeight="1">
      <c r="A85" s="120"/>
      <c r="B85" s="121"/>
      <c r="C85" s="33" t="s">
        <v>81</v>
      </c>
      <c r="D85" s="32" t="s">
        <v>16</v>
      </c>
      <c r="E85" s="43">
        <v>43101</v>
      </c>
      <c r="F85" s="43">
        <v>43465</v>
      </c>
      <c r="G85" s="44">
        <f t="shared" si="21"/>
        <v>110</v>
      </c>
      <c r="H85" s="51"/>
      <c r="I85" s="52"/>
      <c r="J85" s="51">
        <v>110</v>
      </c>
      <c r="K85" s="51"/>
      <c r="L85" s="44">
        <f>O85</f>
        <v>106</v>
      </c>
      <c r="M85" s="45"/>
      <c r="N85" s="46"/>
      <c r="O85" s="45">
        <v>106</v>
      </c>
      <c r="P85" s="45"/>
      <c r="Q85" s="44">
        <f>T85</f>
        <v>106</v>
      </c>
      <c r="R85" s="45"/>
      <c r="S85" s="46"/>
      <c r="T85" s="45">
        <v>106</v>
      </c>
      <c r="U85" s="45"/>
      <c r="V85" s="22"/>
      <c r="W85" s="22"/>
      <c r="Y85" s="9" t="s">
        <v>106</v>
      </c>
    </row>
    <row r="86" spans="1:23" s="9" customFormat="1" ht="121.5" customHeight="1">
      <c r="A86" s="120"/>
      <c r="B86" s="121"/>
      <c r="C86" s="33" t="s">
        <v>82</v>
      </c>
      <c r="D86" s="32" t="s">
        <v>16</v>
      </c>
      <c r="E86" s="43">
        <v>43101</v>
      </c>
      <c r="F86" s="43">
        <v>43465</v>
      </c>
      <c r="G86" s="44">
        <f t="shared" si="21"/>
        <v>205</v>
      </c>
      <c r="H86" s="51"/>
      <c r="I86" s="52"/>
      <c r="J86" s="51">
        <v>205</v>
      </c>
      <c r="K86" s="51"/>
      <c r="L86" s="44">
        <f t="shared" si="22"/>
        <v>205</v>
      </c>
      <c r="M86" s="45"/>
      <c r="N86" s="46"/>
      <c r="O86" s="45">
        <v>205</v>
      </c>
      <c r="P86" s="45"/>
      <c r="Q86" s="44">
        <f t="shared" si="23"/>
        <v>205</v>
      </c>
      <c r="R86" s="45"/>
      <c r="S86" s="46"/>
      <c r="T86" s="45">
        <v>205</v>
      </c>
      <c r="U86" s="45"/>
      <c r="V86" s="22"/>
      <c r="W86" s="22"/>
    </row>
    <row r="87" spans="1:23" s="9" customFormat="1" ht="121.5" customHeight="1">
      <c r="A87" s="120"/>
      <c r="B87" s="121"/>
      <c r="C87" s="33" t="s">
        <v>83</v>
      </c>
      <c r="D87" s="32" t="s">
        <v>16</v>
      </c>
      <c r="E87" s="43">
        <v>43101</v>
      </c>
      <c r="F87" s="43">
        <v>43465</v>
      </c>
      <c r="G87" s="44">
        <f t="shared" si="21"/>
        <v>50</v>
      </c>
      <c r="H87" s="51"/>
      <c r="I87" s="52"/>
      <c r="J87" s="51">
        <v>50</v>
      </c>
      <c r="K87" s="51"/>
      <c r="L87" s="44">
        <f t="shared" si="22"/>
        <v>50</v>
      </c>
      <c r="M87" s="45"/>
      <c r="N87" s="46"/>
      <c r="O87" s="45">
        <v>50</v>
      </c>
      <c r="P87" s="45"/>
      <c r="Q87" s="44">
        <f t="shared" si="23"/>
        <v>50</v>
      </c>
      <c r="R87" s="45"/>
      <c r="S87" s="46"/>
      <c r="T87" s="45">
        <v>50</v>
      </c>
      <c r="U87" s="45"/>
      <c r="V87" s="22"/>
      <c r="W87" s="22"/>
    </row>
    <row r="88" spans="1:23" s="9" customFormat="1" ht="121.5" customHeight="1">
      <c r="A88" s="120"/>
      <c r="B88" s="121"/>
      <c r="C88" s="33" t="s">
        <v>86</v>
      </c>
      <c r="D88" s="32" t="s">
        <v>16</v>
      </c>
      <c r="E88" s="43">
        <v>43101</v>
      </c>
      <c r="F88" s="43">
        <v>43465</v>
      </c>
      <c r="G88" s="44">
        <f t="shared" si="21"/>
        <v>100</v>
      </c>
      <c r="H88" s="51"/>
      <c r="I88" s="52"/>
      <c r="J88" s="51">
        <v>100</v>
      </c>
      <c r="K88" s="51"/>
      <c r="L88" s="44">
        <v>100</v>
      </c>
      <c r="M88" s="45"/>
      <c r="N88" s="46">
        <v>0</v>
      </c>
      <c r="O88" s="45">
        <v>100</v>
      </c>
      <c r="P88" s="45"/>
      <c r="Q88" s="44">
        <v>100</v>
      </c>
      <c r="R88" s="45"/>
      <c r="S88" s="46">
        <v>0</v>
      </c>
      <c r="T88" s="45">
        <v>100</v>
      </c>
      <c r="U88" s="45"/>
      <c r="V88" s="22"/>
      <c r="W88" s="22"/>
    </row>
    <row r="89" spans="1:23" s="9" customFormat="1" ht="121.5" customHeight="1">
      <c r="A89" s="120"/>
      <c r="B89" s="121"/>
      <c r="C89" s="33" t="s">
        <v>84</v>
      </c>
      <c r="D89" s="32" t="s">
        <v>16</v>
      </c>
      <c r="E89" s="43">
        <v>43101</v>
      </c>
      <c r="F89" s="43">
        <v>43465</v>
      </c>
      <c r="G89" s="44">
        <f t="shared" si="21"/>
        <v>150</v>
      </c>
      <c r="H89" s="51"/>
      <c r="I89" s="52"/>
      <c r="J89" s="51">
        <v>150</v>
      </c>
      <c r="K89" s="51"/>
      <c r="L89" s="44">
        <f>O89</f>
        <v>150</v>
      </c>
      <c r="M89" s="45"/>
      <c r="N89" s="46"/>
      <c r="O89" s="45">
        <v>150</v>
      </c>
      <c r="P89" s="45"/>
      <c r="Q89" s="44">
        <f>T89</f>
        <v>150</v>
      </c>
      <c r="R89" s="45"/>
      <c r="S89" s="46"/>
      <c r="T89" s="45">
        <v>150</v>
      </c>
      <c r="U89" s="45"/>
      <c r="V89" s="22"/>
      <c r="W89" s="22"/>
    </row>
    <row r="90" spans="1:23" s="9" customFormat="1" ht="121.5" customHeight="1">
      <c r="A90" s="120"/>
      <c r="B90" s="121"/>
      <c r="C90" s="37" t="s">
        <v>85</v>
      </c>
      <c r="D90" s="32" t="s">
        <v>16</v>
      </c>
      <c r="E90" s="43">
        <v>43101</v>
      </c>
      <c r="F90" s="43">
        <v>43465</v>
      </c>
      <c r="G90" s="44">
        <f t="shared" si="21"/>
        <v>270</v>
      </c>
      <c r="H90" s="51"/>
      <c r="I90" s="52"/>
      <c r="J90" s="51">
        <v>270</v>
      </c>
      <c r="K90" s="51"/>
      <c r="L90" s="44">
        <v>250</v>
      </c>
      <c r="M90" s="45"/>
      <c r="N90" s="46"/>
      <c r="O90" s="45">
        <v>250</v>
      </c>
      <c r="P90" s="45"/>
      <c r="Q90" s="44">
        <v>250</v>
      </c>
      <c r="R90" s="45"/>
      <c r="S90" s="46"/>
      <c r="T90" s="45">
        <v>250</v>
      </c>
      <c r="U90" s="45"/>
      <c r="V90" s="22"/>
      <c r="W90" s="22"/>
    </row>
    <row r="91" spans="1:23" s="9" customFormat="1" ht="121.5" customHeight="1">
      <c r="A91" s="120"/>
      <c r="B91" s="121"/>
      <c r="C91" s="33" t="s">
        <v>113</v>
      </c>
      <c r="D91" s="32" t="s">
        <v>16</v>
      </c>
      <c r="E91" s="43">
        <v>43101</v>
      </c>
      <c r="F91" s="43">
        <v>43465</v>
      </c>
      <c r="G91" s="44">
        <f t="shared" si="21"/>
        <v>340.5</v>
      </c>
      <c r="H91" s="51"/>
      <c r="I91" s="52">
        <v>309.5</v>
      </c>
      <c r="J91" s="51">
        <v>31</v>
      </c>
      <c r="K91" s="51"/>
      <c r="L91" s="44">
        <f>SUM(M91,N91,O91,P91)</f>
        <v>340.5</v>
      </c>
      <c r="M91" s="45"/>
      <c r="N91" s="46">
        <v>309.5</v>
      </c>
      <c r="O91" s="45">
        <v>31</v>
      </c>
      <c r="P91" s="45"/>
      <c r="Q91" s="44">
        <f>SUM(R91,S91,T91,U91)</f>
        <v>340.5</v>
      </c>
      <c r="R91" s="45"/>
      <c r="S91" s="46">
        <v>309.5</v>
      </c>
      <c r="T91" s="45">
        <v>31</v>
      </c>
      <c r="U91" s="45"/>
      <c r="V91" s="22"/>
      <c r="W91" s="22"/>
    </row>
    <row r="92" spans="1:23" s="9" customFormat="1" ht="121.5" customHeight="1">
      <c r="A92" s="120"/>
      <c r="B92" s="121"/>
      <c r="C92" s="33" t="s">
        <v>114</v>
      </c>
      <c r="D92" s="32" t="s">
        <v>16</v>
      </c>
      <c r="E92" s="54">
        <v>43101</v>
      </c>
      <c r="F92" s="54">
        <v>43465</v>
      </c>
      <c r="G92" s="65">
        <f t="shared" si="21"/>
        <v>0</v>
      </c>
      <c r="H92" s="85"/>
      <c r="I92" s="84"/>
      <c r="J92" s="92"/>
      <c r="K92" s="85"/>
      <c r="L92" s="65">
        <f>SUM(M92,N92,O92,P92)</f>
        <v>0</v>
      </c>
      <c r="M92" s="86"/>
      <c r="N92" s="87"/>
      <c r="O92" s="86"/>
      <c r="P92" s="86"/>
      <c r="Q92" s="65">
        <f>SUM(R92,S92,T92,U92)</f>
        <v>0</v>
      </c>
      <c r="R92" s="86"/>
      <c r="S92" s="87"/>
      <c r="T92" s="86"/>
      <c r="U92" s="86"/>
      <c r="V92" s="22"/>
      <c r="W92" s="22"/>
    </row>
    <row r="93" spans="1:23" s="9" customFormat="1" ht="121.5" customHeight="1">
      <c r="A93" s="120"/>
      <c r="B93" s="121"/>
      <c r="C93" s="119" t="s">
        <v>25</v>
      </c>
      <c r="D93" s="32"/>
      <c r="E93" s="54">
        <v>43101</v>
      </c>
      <c r="F93" s="54">
        <v>43465</v>
      </c>
      <c r="G93" s="68">
        <f aca="true" t="shared" si="24" ref="G93:U93">SUM(G94,G95)</f>
        <v>789.3</v>
      </c>
      <c r="H93" s="69">
        <f t="shared" si="24"/>
        <v>0</v>
      </c>
      <c r="I93" s="70">
        <f t="shared" si="24"/>
        <v>252.3</v>
      </c>
      <c r="J93" s="69">
        <f t="shared" si="24"/>
        <v>537</v>
      </c>
      <c r="K93" s="69">
        <f t="shared" si="24"/>
        <v>0</v>
      </c>
      <c r="L93" s="68">
        <f>L94+L95</f>
        <v>789.3</v>
      </c>
      <c r="M93" s="69">
        <f t="shared" si="24"/>
        <v>0</v>
      </c>
      <c r="N93" s="70">
        <f t="shared" si="24"/>
        <v>252.3</v>
      </c>
      <c r="O93" s="69">
        <f>O94+O95</f>
        <v>537</v>
      </c>
      <c r="P93" s="69">
        <f t="shared" si="24"/>
        <v>0</v>
      </c>
      <c r="Q93" s="68">
        <f>S93+T93</f>
        <v>789.3</v>
      </c>
      <c r="R93" s="69">
        <f t="shared" si="24"/>
        <v>0</v>
      </c>
      <c r="S93" s="70">
        <f t="shared" si="24"/>
        <v>252.3</v>
      </c>
      <c r="T93" s="69">
        <f>T94+T95</f>
        <v>537</v>
      </c>
      <c r="U93" s="69">
        <f t="shared" si="24"/>
        <v>0</v>
      </c>
      <c r="V93" s="22"/>
      <c r="W93" s="22"/>
    </row>
    <row r="94" spans="1:23" s="9" customFormat="1" ht="121.5" customHeight="1">
      <c r="A94" s="120"/>
      <c r="B94" s="121"/>
      <c r="C94" s="33" t="s">
        <v>69</v>
      </c>
      <c r="D94" s="32" t="s">
        <v>76</v>
      </c>
      <c r="E94" s="43">
        <v>43101</v>
      </c>
      <c r="F94" s="43">
        <v>43465</v>
      </c>
      <c r="G94" s="44">
        <v>450</v>
      </c>
      <c r="H94" s="51"/>
      <c r="I94" s="52"/>
      <c r="J94" s="51">
        <v>450</v>
      </c>
      <c r="K94" s="51"/>
      <c r="L94" s="44">
        <f>O94</f>
        <v>450</v>
      </c>
      <c r="M94" s="45"/>
      <c r="N94" s="46"/>
      <c r="O94" s="45">
        <v>450</v>
      </c>
      <c r="P94" s="45"/>
      <c r="Q94" s="44">
        <f>T94</f>
        <v>450</v>
      </c>
      <c r="R94" s="45"/>
      <c r="S94" s="46"/>
      <c r="T94" s="45">
        <v>450</v>
      </c>
      <c r="U94" s="53"/>
      <c r="V94" s="22"/>
      <c r="W94" s="22"/>
    </row>
    <row r="95" spans="1:23" s="9" customFormat="1" ht="121.5" customHeight="1">
      <c r="A95" s="120"/>
      <c r="B95" s="121"/>
      <c r="C95" s="33" t="s">
        <v>70</v>
      </c>
      <c r="D95" s="32" t="s">
        <v>16</v>
      </c>
      <c r="E95" s="43">
        <v>43101</v>
      </c>
      <c r="F95" s="43">
        <v>43465</v>
      </c>
      <c r="G95" s="44">
        <v>339.3</v>
      </c>
      <c r="H95" s="51"/>
      <c r="I95" s="52">
        <v>252.3</v>
      </c>
      <c r="J95" s="51">
        <v>87</v>
      </c>
      <c r="K95" s="51"/>
      <c r="L95" s="44">
        <f>O95+N95</f>
        <v>339.3</v>
      </c>
      <c r="M95" s="45"/>
      <c r="N95" s="46">
        <v>252.3</v>
      </c>
      <c r="O95" s="45">
        <v>87</v>
      </c>
      <c r="P95" s="45"/>
      <c r="Q95" s="44">
        <f>S95+T95</f>
        <v>339.3</v>
      </c>
      <c r="R95" s="45"/>
      <c r="S95" s="46">
        <v>252.3</v>
      </c>
      <c r="T95" s="45">
        <v>87</v>
      </c>
      <c r="U95" s="53"/>
      <c r="V95" s="22"/>
      <c r="W95" s="22"/>
    </row>
    <row r="96" spans="12:23" ht="121.5" customHeight="1">
      <c r="L96" s="27"/>
      <c r="M96" s="27"/>
      <c r="N96" s="27"/>
      <c r="O96" s="34"/>
      <c r="P96" s="27"/>
      <c r="Q96" s="27"/>
      <c r="R96" s="27"/>
      <c r="S96" s="25"/>
      <c r="T96" s="34"/>
      <c r="U96" s="27"/>
      <c r="V96" s="27"/>
      <c r="W96" s="27"/>
    </row>
    <row r="97" spans="12:23" ht="121.5" customHeight="1"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</row>
  </sheetData>
  <sheetProtection/>
  <mergeCells count="14">
    <mergeCell ref="Q4:U4"/>
    <mergeCell ref="A4:C5"/>
    <mergeCell ref="D4:D5"/>
    <mergeCell ref="E4:F4"/>
    <mergeCell ref="G4:K4"/>
    <mergeCell ref="C3:H3"/>
    <mergeCell ref="C1:T1"/>
    <mergeCell ref="C2:T2"/>
    <mergeCell ref="C23:C24"/>
    <mergeCell ref="C37:C38"/>
    <mergeCell ref="C55:C56"/>
    <mergeCell ref="L4:P4"/>
    <mergeCell ref="C29:C30"/>
    <mergeCell ref="C31:C32"/>
  </mergeCells>
  <printOptions/>
  <pageMargins left="0.3937007874015748" right="0.3937007874015748" top="0.3937007874015748" bottom="0.3937007874015748" header="0.31496062992125984" footer="0.31496062992125984"/>
  <pageSetup orientation="landscape" paperSize="9" scale="56" r:id="rId1"/>
  <rowBreaks count="12" manualBreakCount="12">
    <brk id="9" min="2" max="20" man="1"/>
    <brk id="17" min="2" max="20" man="1"/>
    <brk id="26" min="2" max="20" man="1"/>
    <brk id="35" min="2" max="20" man="1"/>
    <brk id="42" min="2" max="20" man="1"/>
    <brk id="49" min="2" max="20" man="1"/>
    <brk id="57" min="2" max="20" man="1"/>
    <brk id="66" min="2" max="20" man="1"/>
    <brk id="72" min="2" max="20" man="1"/>
    <brk id="79" min="2" max="20" man="1"/>
    <brk id="98" min="2" max="20" man="1"/>
    <brk id="121" min="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2015-01-20T11:19:13Z</cp:lastPrinted>
  <dcterms:created xsi:type="dcterms:W3CDTF">2006-09-16T00:00:00Z</dcterms:created>
  <dcterms:modified xsi:type="dcterms:W3CDTF">2019-02-08T11:52:55Z</dcterms:modified>
  <cp:category/>
  <cp:version/>
  <cp:contentType/>
  <cp:contentStatus/>
</cp:coreProperties>
</file>