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5" windowWidth="11310" windowHeight="7245"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xlnm.Print_Titles" localSheetId="0">'Приложение 1'!$6:$7</definedName>
  </definedNames>
  <calcPr fullCalcOnLoad="1"/>
</workbook>
</file>

<file path=xl/sharedStrings.xml><?xml version="1.0" encoding="utf-8"?>
<sst xmlns="http://schemas.openxmlformats.org/spreadsheetml/2006/main" count="780" uniqueCount="418">
  <si>
    <t xml:space="preserve"> № п/п</t>
  </si>
  <si>
    <t>Наименование показателя</t>
  </si>
  <si>
    <t xml:space="preserve">1.1. </t>
  </si>
  <si>
    <t>чел.</t>
  </si>
  <si>
    <t>1.2.</t>
  </si>
  <si>
    <t>1.3.</t>
  </si>
  <si>
    <t xml:space="preserve"> - растениеводство   </t>
  </si>
  <si>
    <t xml:space="preserve"> - животноводство   </t>
  </si>
  <si>
    <t xml:space="preserve"> - картофель</t>
  </si>
  <si>
    <t xml:space="preserve"> - яйца</t>
  </si>
  <si>
    <t>млн. шт.</t>
  </si>
  <si>
    <t>руб.</t>
  </si>
  <si>
    <t>тыс. руб.</t>
  </si>
  <si>
    <t xml:space="preserve"> - строительство</t>
  </si>
  <si>
    <t xml:space="preserve"> - обрабатывающие производства</t>
  </si>
  <si>
    <t xml:space="preserve"> - сельское хозяйство</t>
  </si>
  <si>
    <t>Налоги на имущество</t>
  </si>
  <si>
    <t>Общегосударственные вопросы</t>
  </si>
  <si>
    <t xml:space="preserve"> - образование</t>
  </si>
  <si>
    <t xml:space="preserve"> - сельское хозяйство, охота и лесное хозяйство</t>
  </si>
  <si>
    <t xml:space="preserve"> - добыча полезных ископаемых</t>
  </si>
  <si>
    <t xml:space="preserve"> - производство и распределение электроэнергии, газа и воды</t>
  </si>
  <si>
    <t xml:space="preserve"> - оптовая и розничная торговля; ремонт автотранспортных средств, мотоциклов, бытовых изделий и предметов личного  пользования</t>
  </si>
  <si>
    <t xml:space="preserve"> - транспорт и связь</t>
  </si>
  <si>
    <t xml:space="preserve"> - здравоохранение и предоставление социальных услуг</t>
  </si>
  <si>
    <t xml:space="preserve"> - предоставление прочих коммунальных, социальных   и персональных услуг</t>
  </si>
  <si>
    <t xml:space="preserve"> - деятельность по организации отдыха  и развлечений, культуры  и спорта</t>
  </si>
  <si>
    <t xml:space="preserve"> %</t>
  </si>
  <si>
    <t>млн. руб.</t>
  </si>
  <si>
    <t>ед./чел.</t>
  </si>
  <si>
    <t>Период ожидания жилья</t>
  </si>
  <si>
    <t xml:space="preserve"> лет</t>
  </si>
  <si>
    <t>Удельный вес населения, нуждающегося в жилье</t>
  </si>
  <si>
    <t>Ввод в действие жилых домов</t>
  </si>
  <si>
    <t>Средняя обеспеченность одного жителя общей площадью</t>
  </si>
  <si>
    <t xml:space="preserve"> - жилищные услуги</t>
  </si>
  <si>
    <t xml:space="preserve"> - водоснабжение</t>
  </si>
  <si>
    <t xml:space="preserve"> - отопление</t>
  </si>
  <si>
    <t xml:space="preserve"> - горячее водоснабжение</t>
  </si>
  <si>
    <t>ед.</t>
  </si>
  <si>
    <t>%</t>
  </si>
  <si>
    <t xml:space="preserve">Показатели социально-экономического развития </t>
  </si>
  <si>
    <t>2.1.</t>
  </si>
  <si>
    <t xml:space="preserve">      на действующих  предприятиях</t>
  </si>
  <si>
    <t>3.1.</t>
  </si>
  <si>
    <t xml:space="preserve"> 5.2.</t>
  </si>
  <si>
    <t>6.1.</t>
  </si>
  <si>
    <t>6.2.</t>
  </si>
  <si>
    <t>2.3.</t>
  </si>
  <si>
    <t>1.4.</t>
  </si>
  <si>
    <t>2.2.</t>
  </si>
  <si>
    <t>2.4.</t>
  </si>
  <si>
    <t>3.2.</t>
  </si>
  <si>
    <t>4.1.</t>
  </si>
  <si>
    <t>4.2.</t>
  </si>
  <si>
    <t>5.3.</t>
  </si>
  <si>
    <t xml:space="preserve">Оборот розничной торговли </t>
  </si>
  <si>
    <t xml:space="preserve">Оборот общественного питания </t>
  </si>
  <si>
    <t xml:space="preserve">Объем платных услуг населению </t>
  </si>
  <si>
    <t>6.3.</t>
  </si>
  <si>
    <t>8.1.</t>
  </si>
  <si>
    <t>Доходы от продажи материальных и нематериальных активов</t>
  </si>
  <si>
    <t>Прочие неналоговые доходы</t>
  </si>
  <si>
    <t>9.1.</t>
  </si>
  <si>
    <t>1.6.</t>
  </si>
  <si>
    <t>1.5.</t>
  </si>
  <si>
    <t>1.7.</t>
  </si>
  <si>
    <t>Коэффициент миграционного прироста</t>
  </si>
  <si>
    <t>8.2.</t>
  </si>
  <si>
    <t>Задолженность на последнюю дату</t>
  </si>
  <si>
    <t>млн.руб.</t>
  </si>
  <si>
    <t>Приложение №1</t>
  </si>
  <si>
    <t>Ед. изм.</t>
  </si>
  <si>
    <t>1. Демографические показатели</t>
  </si>
  <si>
    <t>Число умерших, всего</t>
  </si>
  <si>
    <t>в том числе:</t>
  </si>
  <si>
    <t xml:space="preserve">в том числе: </t>
  </si>
  <si>
    <t>тонн</t>
  </si>
  <si>
    <t>в том числе по видам экономической деятельности:</t>
  </si>
  <si>
    <t>Доходы от оказания платных услуг и компенсации затрат государства</t>
  </si>
  <si>
    <t>Общий коэффициент рождаемости</t>
  </si>
  <si>
    <t>Общий коэффициент смертности</t>
  </si>
  <si>
    <t>Объем отгруженных товаров собственного производства, выполненных работ и услуг (РАЗДЕЛ С: Добыча полезных ископаемых + РАЗДЕЛ D: Обрабатывающие производства + РАЗДЕЛ Е: Производство и распределение электроэнергии, газа и воды)</t>
  </si>
  <si>
    <t>Расходы бюджета - всего</t>
  </si>
  <si>
    <t>Бюджетная обеспеченность по расходам на 1 жителя муниципального района</t>
  </si>
  <si>
    <t>Бюджетная обеспеченность по доходам на 1 жителя муниципального района</t>
  </si>
  <si>
    <t>Доля расходов бюджета на содержание жилищно-коммунального хозяйства</t>
  </si>
  <si>
    <t>Уровень собираемости жилищно-коммунальных платежей от населения</t>
  </si>
  <si>
    <t>Приложение  №2</t>
  </si>
  <si>
    <t>ОСНОВНЫЕ ПОКАЗАТЕЛИ РАБОТЫ ПРОМЫШЛЕННЫХ ПРЕДПРИЯТИЙ
(крупные и средние предприятия)</t>
  </si>
  <si>
    <t>Производство / экспорт основных видов промышленной продукции в натуральном выражении, в соотв.ед.изм. производственно-технического назначения:</t>
  </si>
  <si>
    <t>Создание новых рабочих мест</t>
  </si>
  <si>
    <t>Средняя зарплата в последнем месяце квартала</t>
  </si>
  <si>
    <t>Приложение № 3</t>
  </si>
  <si>
    <t>ВВОД В ДЕЙСТВИЕ ОБЪЕКТОВ</t>
  </si>
  <si>
    <t>Единица</t>
  </si>
  <si>
    <t>Введено</t>
  </si>
  <si>
    <t>измерения</t>
  </si>
  <si>
    <t>за период 
с начала года</t>
  </si>
  <si>
    <t>Административный корпус 32-отряда УГПС г.Волосово.</t>
  </si>
  <si>
    <t>м2</t>
  </si>
  <si>
    <t>.515,8</t>
  </si>
  <si>
    <t>кв./тыс.кв.м</t>
  </si>
  <si>
    <t>Реконструкция водопровода г.Волосово</t>
  </si>
  <si>
    <t>км.</t>
  </si>
  <si>
    <t>общая площадь жилых домов</t>
  </si>
  <si>
    <t>школы</t>
  </si>
  <si>
    <t>ед./уч. мест</t>
  </si>
  <si>
    <t>дошкольные учреждения</t>
  </si>
  <si>
    <t>ед./мест</t>
  </si>
  <si>
    <t>больницы</t>
  </si>
  <si>
    <t>объекты социальной защиты</t>
  </si>
  <si>
    <t>Приложение № 5</t>
  </si>
  <si>
    <t>Приложение № 4</t>
  </si>
  <si>
    <t xml:space="preserve">   КВ</t>
  </si>
  <si>
    <t xml:space="preserve"> СМР</t>
  </si>
  <si>
    <t xml:space="preserve">    КВ</t>
  </si>
  <si>
    <t xml:space="preserve">   СМР</t>
  </si>
  <si>
    <t>Наименование заказчика, объекта и его местонахождение, подрядчик</t>
  </si>
  <si>
    <t xml:space="preserve">РЕАЛИЗАЦИЯ АДРЕСНОЙ ПРОГРАММЫ КАПИТАЛЬНОГО СТРОИТЕЛЬСТВА </t>
  </si>
  <si>
    <t>6.4.</t>
  </si>
  <si>
    <t>Отгружено товаров собственного производства, выполнено работ и услуг</t>
  </si>
  <si>
    <t xml:space="preserve">Объем работ по виду деятельности "строительство" </t>
  </si>
  <si>
    <t>федеральный бюджет</t>
  </si>
  <si>
    <t>областной бюджет</t>
  </si>
  <si>
    <t>местный бюджет</t>
  </si>
  <si>
    <t>прочие источники</t>
  </si>
  <si>
    <t xml:space="preserve">  дебиторская/ в том числе просроченная</t>
  </si>
  <si>
    <t xml:space="preserve">  кредиторская/ в том числе просроченная</t>
  </si>
  <si>
    <t>Прибыль (+,-)</t>
  </si>
  <si>
    <t>1.8.</t>
  </si>
  <si>
    <t xml:space="preserve">Миграционный прирост (убыль) </t>
  </si>
  <si>
    <t>Инвестиции в основной капитал -   всего</t>
  </si>
  <si>
    <t>Численность постоянного населения (на начало года) - всего</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</si>
  <si>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</si>
  <si>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</si>
  <si>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</si>
  <si>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</si>
  <si>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</si>
  <si>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Социальная политика</t>
  </si>
  <si>
    <t>ед./коек</t>
  </si>
  <si>
    <t>ед./посещений в смену</t>
  </si>
  <si>
    <t>Задолженность на отчетную дату:</t>
  </si>
  <si>
    <t>Наименование программы</t>
  </si>
  <si>
    <t>Цель программы</t>
  </si>
  <si>
    <t>Финансирование</t>
  </si>
  <si>
    <t xml:space="preserve"> (наименование муниципального образования)</t>
  </si>
  <si>
    <t>Информация о муниципальных целевых программах</t>
  </si>
  <si>
    <t>темп роста к соответствующему периоду предыдущего года, %</t>
  </si>
  <si>
    <t>Число родившихся, всего</t>
  </si>
  <si>
    <t xml:space="preserve">      на вновь вводимых предприятиях  </t>
  </si>
  <si>
    <t>Производство основных важнейших видов продукции в натуральном выражении (подразделы DA, DB, DC, DD  и т.д.)</t>
  </si>
  <si>
    <t xml:space="preserve"> непроизводственного назначения:</t>
  </si>
  <si>
    <t xml:space="preserve"> 5.1.</t>
  </si>
  <si>
    <t xml:space="preserve">Среднесписочная численность работников - всего </t>
  </si>
  <si>
    <t>Уровень зарегистрированной безработицы от экономически активного населения на конец периода</t>
  </si>
  <si>
    <t>Ввод новых рабочих мест на предприятиях и организациях  - всего</t>
  </si>
  <si>
    <t>Среднемесячная номинальная начисленная заработная плата   в расчете на 1 работника - всего</t>
  </si>
  <si>
    <t>Объем инвестиций в основной капитал  - всего</t>
  </si>
  <si>
    <t>6.5.</t>
  </si>
  <si>
    <t>из него по видам экономической деятельности:</t>
  </si>
  <si>
    <t>руб./чел.</t>
  </si>
  <si>
    <t xml:space="preserve"> кв. м/чел</t>
  </si>
  <si>
    <t>собственные средства организаций</t>
  </si>
  <si>
    <t xml:space="preserve"> в том числе: </t>
  </si>
  <si>
    <t>Объем инвестиций в основной капитал по источникам финансирования -  всего</t>
  </si>
  <si>
    <t>Доходы от использования имущества, находящегося в государственной и муниципальной собственности</t>
  </si>
  <si>
    <t>Налоги на совокупный доход</t>
  </si>
  <si>
    <t>Охрана окружающей среды</t>
  </si>
  <si>
    <t>Налоговые доходы:</t>
  </si>
  <si>
    <t>Государственная пошлина</t>
  </si>
  <si>
    <t>Неналоговые доходы:</t>
  </si>
  <si>
    <t>чел. на 1000 насел.</t>
  </si>
  <si>
    <t>Штрафы, санкции, возмещение ущерба</t>
  </si>
  <si>
    <t>из нее: по видам  экономической деятельности</t>
  </si>
  <si>
    <t>Безвозмездные поступления от других  бюджетов бюджетной системы Российской Федерации</t>
  </si>
  <si>
    <t>Сальдированный финансовый результат деятельности организаций - всего</t>
  </si>
  <si>
    <t xml:space="preserve"> - кредиторская (в т.ч. просроченная)</t>
  </si>
  <si>
    <t xml:space="preserve"> - дебиторская (в т.ч. просроченная)</t>
  </si>
  <si>
    <t>Количество семей, состоящих на учете по улучшению жилищных условий - всего</t>
  </si>
  <si>
    <t xml:space="preserve">        из них: льготные категории</t>
  </si>
  <si>
    <t>Процент компенсации населением стоимости жилищно-коммунальных услуг по установленным для населения тарифам - всего</t>
  </si>
  <si>
    <t xml:space="preserve">               из кредиторской задолженности:</t>
  </si>
  <si>
    <t xml:space="preserve">  задолженность  по оплате труда</t>
  </si>
  <si>
    <t>Налоги на прибыль, доходы</t>
  </si>
  <si>
    <t>Доходы бюджета - всего</t>
  </si>
  <si>
    <t>Задолженность и перерасчеты по отмененным налогам, сборам и иным обязательным платежам</t>
  </si>
  <si>
    <t>7.1.</t>
  </si>
  <si>
    <t>7.2.</t>
  </si>
  <si>
    <t>8.3.</t>
  </si>
  <si>
    <t>8.4.</t>
  </si>
  <si>
    <t xml:space="preserve"> производственного назначения                    (с указанием мощности):</t>
  </si>
  <si>
    <t xml:space="preserve">        по платежам в бюджеты всех уровней</t>
  </si>
  <si>
    <t>Культура, кинематография</t>
  </si>
  <si>
    <t>Здравоохранение</t>
  </si>
  <si>
    <t>Физическая культура и спорт</t>
  </si>
  <si>
    <t>Обслуживание государственного и муниципального долга</t>
  </si>
  <si>
    <t>Межбюджетные трансферты общего характера бюджетам муниципальных образований</t>
  </si>
  <si>
    <t>Средства массовой информации</t>
  </si>
  <si>
    <t xml:space="preserve"> муниципального образования  Волосовский муниципальный район</t>
  </si>
  <si>
    <t>9. Жилищно-коммунальное хозяйство</t>
  </si>
  <si>
    <t>Предприятие    ООО "Н+Н"</t>
  </si>
  <si>
    <t>блоки мелкие из ячеистого бетона</t>
  </si>
  <si>
    <t>млн.усл.шт.</t>
  </si>
  <si>
    <t>комбикорма</t>
  </si>
  <si>
    <t>тыс.тонн</t>
  </si>
  <si>
    <t>БВД</t>
  </si>
  <si>
    <t>Предприятие    ОАО "Волосовский хлебокомбинат" Петрохлеба</t>
  </si>
  <si>
    <t>хлебобулочные изделия</t>
  </si>
  <si>
    <t>Волосовского муниципального района Ленинградской области</t>
  </si>
  <si>
    <t>(тыс.руб.)</t>
  </si>
  <si>
    <t>Источник финанси-рования</t>
  </si>
  <si>
    <t>Сметная стоимость</t>
  </si>
  <si>
    <t>Объем по заключен. договору</t>
  </si>
  <si>
    <t>Фактический объем</t>
  </si>
  <si>
    <t xml:space="preserve"> - сельское  и лесное хозяйство</t>
  </si>
  <si>
    <t xml:space="preserve">собств.ср-ва    </t>
  </si>
  <si>
    <t xml:space="preserve">собств.ср-ва </t>
  </si>
  <si>
    <t>образование</t>
  </si>
  <si>
    <t xml:space="preserve">  - предоставление прочих коммунальных,социальных и персональных услуг</t>
  </si>
  <si>
    <t>Итого:</t>
  </si>
  <si>
    <t>Отрасли</t>
  </si>
  <si>
    <t>сельское хоз-во</t>
  </si>
  <si>
    <t>строительство</t>
  </si>
  <si>
    <t>здравоохранение</t>
  </si>
  <si>
    <t>прочие</t>
  </si>
  <si>
    <t xml:space="preserve">                                      4. Сельское хозяйство  (по крупным и средним организациям)</t>
  </si>
  <si>
    <t xml:space="preserve">                                       5. Потребительский рынок          (по крупным и средним организациям)</t>
  </si>
  <si>
    <t xml:space="preserve">                   7. Финансы (по крупным и средним организациям)</t>
  </si>
  <si>
    <t>кондитерские изделия</t>
  </si>
  <si>
    <t>млн.усл.кирпичей</t>
  </si>
  <si>
    <t>блоки стеновые мелкие</t>
  </si>
  <si>
    <t>Оборот  продукции сельского хозяйства в хозяйствах района</t>
  </si>
  <si>
    <t xml:space="preserve">млн. руб. </t>
  </si>
  <si>
    <t>тыс. тонн</t>
  </si>
  <si>
    <t>транспорт и связь</t>
  </si>
  <si>
    <t>квартир/                     тыс. кв. м</t>
  </si>
  <si>
    <t>Проведенные  основные мероприятия</t>
  </si>
  <si>
    <t>(указать название предприятия и вид деятельности  по ОКВЭД)</t>
  </si>
  <si>
    <t>3. Промышленное производство (по крупным и средним организациям)</t>
  </si>
  <si>
    <t xml:space="preserve">собств.ср-ва   </t>
  </si>
  <si>
    <t>ОБ</t>
  </si>
  <si>
    <t>МБ</t>
  </si>
  <si>
    <t xml:space="preserve"> Ф.Б.</t>
  </si>
  <si>
    <t>Прочие</t>
  </si>
  <si>
    <t xml:space="preserve">ФБ </t>
  </si>
  <si>
    <t xml:space="preserve"> - оптовая и розничная торговля</t>
  </si>
  <si>
    <t xml:space="preserve"> - производство и распределение электроэнергии, газа и воды.</t>
  </si>
  <si>
    <t xml:space="preserve"> - транспорт, связь</t>
  </si>
  <si>
    <t xml:space="preserve"> - здравоохранение и предоставление соц.услуг</t>
  </si>
  <si>
    <t xml:space="preserve">                                      2. Труд и заработная плата      (по крупным и средним организациям)</t>
  </si>
  <si>
    <t xml:space="preserve">    6. Инвестиции в основной капитал  и строительство (по крупным и средним организациям)</t>
  </si>
  <si>
    <r>
      <t>тыс. м</t>
    </r>
    <r>
      <rPr>
        <vertAlign val="superscript"/>
        <sz val="11"/>
        <rFont val="Times New Roman"/>
        <family val="1"/>
      </rPr>
      <t>2</t>
    </r>
  </si>
  <si>
    <t>8. Бюджет муниципального образования    ( по муниципальному району - консолидированный бюджет)</t>
  </si>
  <si>
    <t>9.2</t>
  </si>
  <si>
    <t>9.3</t>
  </si>
  <si>
    <t>9.4</t>
  </si>
  <si>
    <t>9.5</t>
  </si>
  <si>
    <t>9.6</t>
  </si>
  <si>
    <t>за
соответств.
период 
предыдущ. года</t>
  </si>
  <si>
    <t>Всего          (тыс. руб.)</t>
  </si>
  <si>
    <r>
      <t xml:space="preserve">на территории </t>
    </r>
    <r>
      <rPr>
        <u val="single"/>
        <sz val="12"/>
        <rFont val="Times New Roman"/>
        <family val="1"/>
      </rPr>
      <t>МО Волосовский муниципальный район</t>
    </r>
    <r>
      <rPr>
        <sz val="12"/>
        <rFont val="Times New Roman"/>
        <family val="1"/>
      </rPr>
      <t xml:space="preserve"> Ленинградской области </t>
    </r>
  </si>
  <si>
    <t xml:space="preserve"> - мясо (в живом весе) КРС</t>
  </si>
  <si>
    <t>Коэффициент естественного прироста (убыли)</t>
  </si>
  <si>
    <t xml:space="preserve"> - государственное управление и обеспечение военной безопасности; социальное страхование</t>
  </si>
  <si>
    <t>гос. управление и обеспечение военной без-ти, социальное страх-ие</t>
  </si>
  <si>
    <t xml:space="preserve"> - гос.управление и обеспечение военной безопасности, социальное страхование</t>
  </si>
  <si>
    <t xml:space="preserve"> -транспорт и связь</t>
  </si>
  <si>
    <t xml:space="preserve"> - овощи (открытого грунта)</t>
  </si>
  <si>
    <t>Всего                 (тыс. руб.)</t>
  </si>
  <si>
    <t xml:space="preserve"> - молоко КРС</t>
  </si>
  <si>
    <t>фельдшерско-акушерский пункт с жильем</t>
  </si>
  <si>
    <t>Собственные средства</t>
  </si>
  <si>
    <t>Привлеченные средства:</t>
  </si>
  <si>
    <t xml:space="preserve"> - ФБ</t>
  </si>
  <si>
    <t xml:space="preserve"> - ОБ</t>
  </si>
  <si>
    <t xml:space="preserve"> - МБ</t>
  </si>
  <si>
    <t xml:space="preserve"> - прочие</t>
  </si>
  <si>
    <t>заемные ср-ва</t>
  </si>
  <si>
    <t xml:space="preserve"> - заемные средства</t>
  </si>
  <si>
    <t>Средняя зарплата одного работника</t>
  </si>
  <si>
    <t xml:space="preserve">Муниципальное образование: Кикеринское сельское поселение </t>
  </si>
  <si>
    <t>188400, Ленинградская область, Волосовский район, п. Кикерино, ул. Театральная, д.1</t>
  </si>
  <si>
    <t>Муниципальное образование: Рабитицкое сельское поселение</t>
  </si>
  <si>
    <t>188410, Ленинградская область, Волосовский район, д. Захонье, ул. Комбикормовая, д. 1</t>
  </si>
  <si>
    <t>Муниципальное образование: Волосовское городское поселение</t>
  </si>
  <si>
    <t>188410, Ленинградская область, г. Волосово, пр-кт Вингиссара, д. 20</t>
  </si>
  <si>
    <t>Производство осн. видов промышленной продукции в натуральном выражении, в соотв.ед.изм. производственно-технического назначения:</t>
  </si>
  <si>
    <t>в % к 
прошлому году</t>
  </si>
  <si>
    <t>в % к прошлому году</t>
  </si>
  <si>
    <t>в % к  прошлому году</t>
  </si>
  <si>
    <t>Предприятие: филиал "Волосовские коммунальные системы" ОАО "Тепловые сети"</t>
  </si>
  <si>
    <t>Тепловая энергия</t>
  </si>
  <si>
    <t>тыс.Гкал</t>
  </si>
  <si>
    <t>смеси бетонные</t>
  </si>
  <si>
    <t>тепловая энергия</t>
  </si>
  <si>
    <t>тыс. Гкал</t>
  </si>
  <si>
    <t xml:space="preserve"> - операции с недвижимым имуществом, аренда и предоставление услуг</t>
  </si>
  <si>
    <t>Фактичес-кий ввод мощности</t>
  </si>
  <si>
    <t>Предприятие филиал "Провими-Волосово" ООО "Провими"</t>
  </si>
  <si>
    <t>Предприятие    ООО "Баумит Строительные Материалы"</t>
  </si>
  <si>
    <t>Муниципальное образование: Кикеринское сельское поселение</t>
  </si>
  <si>
    <t>188410, Ленинградская область, Волосовский район, п. Кикерино, ул. Театральная, д. 1</t>
  </si>
  <si>
    <t>Смеси бетонные</t>
  </si>
  <si>
    <t>Обеспечение на территории Волосовского муниципального района доступности качественного образования соответствующего требованиям развития инновационной экономики региона и потребностям граждан.</t>
  </si>
  <si>
    <t>Компенсация части родительской платы. Деятельность по опеке и попечительству. Вознаграждение приемным родителям. Расходы на питание обучающихся. Расходы на содержание детей-сирот и детей, оставшихся без попечения родителей, в семьях опекунов (попечителей) и приемных семьях. Обеспечение деятельности, расходы на осуществление образовательных программ в муниципальных образовательных учреждениях дошкольного образования, дополнительного образования, общего образования. Мероприятия по укреплению материально-технической базы муниципальных учреждений дошкольного образования, дополнительного образования, общего образования. Мероприятия по организации отдыха и оздоровления детей и подростков. Укрепление материально-технической базы учреждений дополнительного образования. Строительство и реконструкция объектов для организации дополнительного образования. Расходы на содержание муниципальных детских домов. Расходы на ежемесячное денежное вознаграждение за классное руководство.</t>
  </si>
  <si>
    <t xml:space="preserve">Создание условий для роста благосостояния граждан - получателей мер социальной поддержки;
Стабилизация и повышение рождаемости, укрепление института семьи; 
Повышение эффективности и доступности социального обслуживания населения;
Создание условий для развития туризма, физической культуры и массового спорта;
Развитие потенциала молодёжи в интересах общества и государства;
Развитие системы профилактики асоциального поведения в молодёжной среде.
</t>
  </si>
  <si>
    <t>Комплексное обеспечение безопасности населения и объектов на территории Волосовского муниципального района.</t>
  </si>
  <si>
    <t>Мероприятия по предупреждению и профилактике правонарушений,  охране общественного порядка, обеспечение общественной безопасности. Мероприятия по профилактике и предотвращению правонарушений, в том числе среди несовершеннолетних детей. Мероприятия по антитеррористической защищенности и безопасности дошкольных и школьных образовательных учреждений. Мероприятия по противопожарной безопасности дошкольных и школьных образовательных учреждений. Мероприятия по предупреждению детского дорожно-транспортного травматизма</t>
  </si>
  <si>
    <t>Муниципальная программа «Устойчивое развитие Волосовского муниципального района Ленинградской области»</t>
  </si>
  <si>
    <t>Долговременное, экономически эффективное развитие сельских территорий;
Создание  условий для увеличения объемов производства сельскохозяйственной  продукции;
Создание условий для устойчивого функционирования и развития малого и среднего предпринимательства;
Обеспечение соблюдения прав человека  на благоприятную окружающую среду за счет улучшения экологической обстановки;
Повышение эффективности и безопасности функционирования сети муниципальных автомобильных дорог</t>
  </si>
  <si>
    <t>Улучшение жилищных условий граждан, проживающих в сельской местности. Развитие сети учреждений культурно-досуговой деятельности в сельской местности. Поддержка крестьянских (фермерских) хозяйств. Проведение конкурсов, слетов профессионального мастерства.</t>
  </si>
  <si>
    <t>ИТОГО</t>
  </si>
  <si>
    <t>РЕАЛИЗАЦИЯ МУНИЦИПАЛЬНЫХ ПРОГРАММ</t>
  </si>
  <si>
    <t>Акцизы</t>
  </si>
  <si>
    <t>промышленные предприятия</t>
  </si>
  <si>
    <t>молоко жидкое (обработанное)</t>
  </si>
  <si>
    <t>Муниципальная программа "Современное образование в Волосовском муниципальном районе Ленинградской области"</t>
  </si>
  <si>
    <t>Муниципальная программа "Демографическое развитие Волосовского муниципального района Ленинградской области"</t>
  </si>
  <si>
    <t>Муниципальная программа "Безопасность Волосовского муниципального района"</t>
  </si>
  <si>
    <t>«Управление муниципальными  финансами Волосовского  муниципального  района Ленинградской области»</t>
  </si>
  <si>
    <t>Обеспечение долгосрочной сбалансированности и устойчивости бюджета Волосовского муниципального района,  повышение эффективности  и  качества управления муниципальными финансами</t>
  </si>
  <si>
    <t xml:space="preserve">Разработка НПА для обеспечения формирования варианта бюджета, написанного понятным для граждан языком; Формирование межбюджетных отношений в соответствии с действующим законодательством, повышение доли собственных доходов в бюджетах поселений; Создание условий для эффективного управления муниципальными финансами;
</t>
  </si>
  <si>
    <t>Собств. ср-ва</t>
  </si>
  <si>
    <t>общ. площадь кв.м.</t>
  </si>
  <si>
    <t>посад. места / общ.площадь</t>
  </si>
  <si>
    <t>Реконструкция здания МОУ "Сельцовская СОШ" со строительством пристройки общей мощностью на 300 мест, пос. Сельцо</t>
  </si>
  <si>
    <t>188410, Ленинградская область, Волосовский район, д. Сумино, д. 69</t>
  </si>
  <si>
    <t>Строительство водноспортивного оздоровительного комплекса с автономной котельной г. Волосово</t>
  </si>
  <si>
    <t>Реконструкция здания МОУ ДОД "ВДШИ им Н.К. Рериха" со строительством пристройки</t>
  </si>
  <si>
    <t>ФБ</t>
  </si>
  <si>
    <t>Производство важнейших видов продукции сельского хозяйства в натуральном выражении  (по с/х предприятиям всех типов):</t>
  </si>
  <si>
    <t xml:space="preserve"> - зерновые (амб. вес)</t>
  </si>
  <si>
    <t>кафе</t>
  </si>
  <si>
    <t>Объем запланированных на 2016 год средств</t>
  </si>
  <si>
    <t>Муниципальная программа "Муниципальное управление Волосовского муниципального района Ленинградской области"</t>
  </si>
  <si>
    <t xml:space="preserve">Повышение эффективности деятельности органов местного самоуправления, основанное на формировании высококвалифицированного кадрового состава.
Эффективное управление муниципальным имуществом.
Ресурсное обеспечение деятельности органов местного самоуправления МО Волосовский муниципальный район Ленинградской области 
Повышение эффективности деятельности Комитета по городскому хозяйству АМО ВМР ЛО 
</t>
  </si>
  <si>
    <t>ООО "Ольвекс-Даймонд" (ОКВЭД)</t>
  </si>
  <si>
    <t>Предприятие    ООО "Щебсервис"</t>
  </si>
  <si>
    <t xml:space="preserve">Муниципальное образование: Волосовское городское поселение </t>
  </si>
  <si>
    <t>188400, Ленинградская область, Волосовский район, г. Волосово, ул. Интернатская, д. 44</t>
  </si>
  <si>
    <t>тыс. м3</t>
  </si>
  <si>
    <t>Здание хлебопекарни и кафе кондитерской (ИП Сугян Х.Л.)</t>
  </si>
  <si>
    <t>Станция технического обслуживания автомобилей (ИП Григорян Р.Р.)</t>
  </si>
  <si>
    <t xml:space="preserve"> - гос. внебюджетные фонды</t>
  </si>
  <si>
    <t>гос внебюдж фонды</t>
  </si>
  <si>
    <t>Капитальный ремонт спортивной площадки МОУ "Яблоницкая СОШ"</t>
  </si>
  <si>
    <t>щебень</t>
  </si>
  <si>
    <t>тыс.м3</t>
  </si>
  <si>
    <t>Склад строительного инвентаря (ИП Никонорова Н.Н.)</t>
  </si>
  <si>
    <t>Здание магазина (ИП Кольцов И.Г.) п. Сельцо, д. 32а</t>
  </si>
  <si>
    <t>Здание магазина (Глава КФХ Хубиева М.К.) п. Зимитицы, д. 133</t>
  </si>
  <si>
    <t>Средняя численность работников списочного состава</t>
  </si>
  <si>
    <t>январь - сентябрь 2016 г             отчет</t>
  </si>
  <si>
    <t>в 3,4 раза</t>
  </si>
  <si>
    <t>64,6%/36,1%</t>
  </si>
  <si>
    <t>101,5%/0</t>
  </si>
  <si>
    <t>154,1%/0%</t>
  </si>
  <si>
    <t>88,7%/0%</t>
  </si>
  <si>
    <t>Торговый комплекс с кафе (Сугян Н.Л.)</t>
  </si>
  <si>
    <t>Здание магазина по продаже автозапчастей "Аста" (Зелент А.А.)</t>
  </si>
  <si>
    <t>Здание магазина товаров повседневного спроса (Бугаевская Э.М.) магазин "Магнит", п. Сельцо, д. 83</t>
  </si>
  <si>
    <t xml:space="preserve"> Ленинградской области за январь - декабрь 2016 года</t>
  </si>
  <si>
    <t>за  январь - декабрь 2016 года</t>
  </si>
  <si>
    <t>за январь - декабрь 2016 года</t>
  </si>
  <si>
    <t xml:space="preserve">за январь - декабрь 2016 года              </t>
  </si>
  <si>
    <t>рост в 4,1 раза</t>
  </si>
  <si>
    <t>рост в 2,7 раза</t>
  </si>
  <si>
    <t>рост в 1,7 раза</t>
  </si>
  <si>
    <t>снижение в 15,6 раз</t>
  </si>
  <si>
    <t>1630,0/164,5</t>
  </si>
  <si>
    <t>1365,9/6,2</t>
  </si>
  <si>
    <t>55,8/0</t>
  </si>
  <si>
    <t>90,4/49,8</t>
  </si>
  <si>
    <t>121,5/129,2</t>
  </si>
  <si>
    <t>90,4/0</t>
  </si>
  <si>
    <t>в 2015 г убыток составил 84,2 млн.руб.</t>
  </si>
  <si>
    <t>в 2015 г убыток составил 467,4 млн.руб.</t>
  </si>
  <si>
    <t>январь - декабрь 2016г</t>
  </si>
  <si>
    <t>январь - декабрь 2015г</t>
  </si>
  <si>
    <t>за январь -декабрь 2016 года</t>
  </si>
  <si>
    <r>
      <t>Объем запланированных средств на 20</t>
    </r>
    <r>
      <rPr>
        <b/>
        <u val="single"/>
        <sz val="9"/>
        <color indexed="8"/>
        <rFont val="Times New Roman"/>
        <family val="1"/>
      </rPr>
      <t>16</t>
    </r>
    <r>
      <rPr>
        <b/>
        <sz val="9"/>
        <color indexed="8"/>
        <rFont val="Times New Roman"/>
        <family val="1"/>
      </rPr>
      <t xml:space="preserve"> г.</t>
    </r>
  </si>
  <si>
    <t>Объем  выделенных средств за январь -декабрь 2016г.</t>
  </si>
  <si>
    <t>Выплата пенсии за выслугу лет муниципальным служащим и доплаты к пенсии лицам, замещавшим выборные должности в органах местного самоуправления. Расходы на оплату жилищно-коммунальных услуг отдельным категориям граждан. Расходы на осуществление мер социальной поддержки ветеранов труда,  жертв политических репрессий, тружеников тыла по предоставлению ежемесячной денежной выплаты. Расходы на предоставление государственной социальной помощи в форме единовременной денежной выплаты или натуральной помощи. Расходы на осуществление мер социальной поддержки лиц, удостоенных звания "Ветеран труда Ленинградской области". Расходы на осуществление мер социальной поддержки ветеранов труда, жертв политических репрессий, сельских специалистов, многодетных семей по оплате жилья и коммунальных услуг. Расходы на предоставление гражданам субсидий на оплату жилого помещения и коммунальных услуг. Расходы в части изготовления и ремонта зубных протезов отдельным категориям граждан.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Расходы на ежемесячное пособие на ребенка.  Предоставление единовременного пособия при рождении ребенка.  Ежемесячная денежная выплата семьям в случае рождения третьего ребенка и последующих детей. Организация социальной помощи и социальной защиты населения</t>
  </si>
  <si>
    <t xml:space="preserve">Мероприятия по обеспечению жителей МО Волосовский муниципальный район Ленинградской области оперативной и достоверной информации о важнейших общественно-политических, социально-культурных событиях в муниципальном образовании Волосовский муниципальный район Ленинградской области, деятельности администрации и совета депутатов МО Волосовский муниципальный район Ленинградской области.
Мероприятия по эффективному управление муниципальным имуществом.
Мероприятия по обеспечению деятельности органов местного самоуправления муниципального образования Волосовский муниципальный район Ленинградской области для максимально – эффективного исполнения ими своих полномочий, а также переданных государственных полномочий и полномочий поселений.
Мероприятия Комитета по городскому хозяйству администрации муниципального образования Волосовский муниципальный район Ленинградской области по решению вопросов местного значения, направленных на социальное  и  экономическое  развитие  муниципального  образования  Волосовское городское поселение Волосовского  муниципального  района  Ленинградской  области.
</t>
  </si>
  <si>
    <t>Здание морга(г.Волосово)</t>
  </si>
  <si>
    <t>общ. площадь кв.м./мощность кВт</t>
  </si>
  <si>
    <t>96/6000</t>
  </si>
  <si>
    <t>310,8/12600</t>
  </si>
  <si>
    <t>66,3/1250</t>
  </si>
  <si>
    <t>413,4/26100</t>
  </si>
  <si>
    <t>Автоматизированная газовая модульная котельная "АКМ "Сигнал 6000"(г.Волосово, ул.Хрустицкого, д,86)"Энергоформ"</t>
  </si>
  <si>
    <t>Автоматизированная газовая модульная котельная "АКМ "Сигнал 12600"(г.Волосово, пр.Вингиссара,д.35б)"Энергоформ"</t>
  </si>
  <si>
    <t>Автоматизированная газовая модульная котельная "АКМ "Сигнал 1250"(г.Волосово, ул.Ветеранов,8)"Энергоформ"</t>
  </si>
  <si>
    <t>Автоматизированная газовая модульная котельная "АКМ "Сигнал 26100"(г.Волосово, ул.Ленинградская ,20Б)"Энергоформ"</t>
  </si>
  <si>
    <t>снижение в 3.3 раза</t>
  </si>
  <si>
    <t>201,2/155,2</t>
  </si>
  <si>
    <t>173,1/0,00</t>
  </si>
  <si>
    <t>рост в 6.9 раз</t>
  </si>
  <si>
    <t>69,8/3,7</t>
  </si>
  <si>
    <t>62,1/0</t>
  </si>
  <si>
    <t>97/0</t>
  </si>
  <si>
    <t>344,5/1,3</t>
  </si>
  <si>
    <t>27,8/0</t>
  </si>
  <si>
    <t>14,2/0</t>
  </si>
  <si>
    <t>29,6/0</t>
  </si>
  <si>
    <t>10,9/0</t>
  </si>
  <si>
    <t>106,5%/0%</t>
  </si>
  <si>
    <t>76,8%/0%</t>
  </si>
  <si>
    <t>41,1/0</t>
  </si>
  <si>
    <t>7,3/0</t>
  </si>
  <si>
    <t>71,3/0</t>
  </si>
  <si>
    <t>Здание СТО (Иванов С.О) г.Волосово ул.Ленинградская д.16Б</t>
  </si>
  <si>
    <t>411/1110</t>
  </si>
  <si>
    <t>81/140</t>
  </si>
  <si>
    <t>348\29,7</t>
  </si>
  <si>
    <t>90,5/90,5</t>
  </si>
  <si>
    <t>93,1/93,3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</si>
</sst>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_ ;\-#,##0.0\ "/>
    <numFmt numFmtId="178" formatCode="0.0%"/>
    <numFmt numFmtId="179" formatCode="#&quot; &quot;??/16"/>
    <numFmt numFmtId="180" formatCode="[$-FC19]d\ mmmm\ yyyy\ &quot;г.&quot;"/>
    <numFmt numFmtId="181" formatCode="#&quot; &quot;???/???"/>
    <numFmt numFmtId="182" formatCode="#,##0.0"/>
  </numFmts>
  <fonts count="65">
    <font>
      <sz val="10"/>
      <name val="Arial Cyr"/>
      <family val="0"/>
    </font>
    <font>
      <sz val="10"/>
      <name val="Times New Roman CYR"/>
      <family val="1"/>
    </font>
    <font>
      <sz val="10"/>
      <color indexed="8"/>
      <name val="MS Sans Serif"/>
      <family val="2"/>
    </font>
    <font>
      <b/>
      <i/>
      <u val="single"/>
      <sz val="12"/>
      <name val="Times New Roman CYR"/>
      <family val="0"/>
    </font>
    <font>
      <sz val="12"/>
      <name val="Times New Roman"/>
      <family val="1"/>
    </font>
    <font>
      <sz val="11"/>
      <color indexed="62"/>
      <name val="Calibri"/>
      <family val="2"/>
    </font>
    <font>
      <b/>
      <sz val="10"/>
      <name val="Times New Roman CYR"/>
      <family val="1"/>
    </font>
    <font>
      <sz val="11"/>
      <name val="Times New Roman CYR"/>
      <family val="1"/>
    </font>
    <font>
      <b/>
      <sz val="11"/>
      <name val="Times New Roman"/>
      <family val="1"/>
    </font>
    <font>
      <sz val="11"/>
      <name val="Times New Roman"/>
      <family val="1"/>
    </font>
    <font>
      <i/>
      <sz val="11"/>
      <name val="Times New Roman"/>
      <family val="1"/>
    </font>
    <font>
      <sz val="11"/>
      <color indexed="8"/>
      <name val="Times New Roman"/>
      <family val="1"/>
    </font>
    <font>
      <vertAlign val="superscript"/>
      <sz val="11"/>
      <name val="Times New Roman"/>
      <family val="1"/>
    </font>
    <font>
      <b/>
      <i/>
      <sz val="11"/>
      <name val="Times New Roman"/>
      <family val="1"/>
    </font>
    <font>
      <b/>
      <i/>
      <u val="single"/>
      <sz val="11"/>
      <name val="Times New Roman"/>
      <family val="1"/>
    </font>
    <font>
      <i/>
      <u val="single"/>
      <sz val="11"/>
      <name val="Times New Roman"/>
      <family val="1"/>
    </font>
    <font>
      <b/>
      <sz val="12"/>
      <color indexed="8"/>
      <name val="Times New Roman"/>
      <family val="1"/>
    </font>
    <font>
      <b/>
      <sz val="11"/>
      <color indexed="8"/>
      <name val="Times New Roman"/>
      <family val="1"/>
    </font>
    <font>
      <b/>
      <i/>
      <u val="single"/>
      <sz val="11"/>
      <color indexed="8"/>
      <name val="Times New Roman"/>
      <family val="1"/>
    </font>
    <font>
      <u val="single"/>
      <sz val="12"/>
      <name val="Times New Roman"/>
      <family val="1"/>
    </font>
    <font>
      <sz val="8"/>
      <name val="Times New Roman"/>
      <family val="1"/>
    </font>
    <font>
      <sz val="9"/>
      <name val="Times New Roman"/>
      <family val="1"/>
    </font>
    <font>
      <b/>
      <sz val="9"/>
      <color indexed="8"/>
      <name val="Times New Roman"/>
      <family val="1"/>
    </font>
    <font>
      <b/>
      <sz val="9"/>
      <name val="Times New Roman"/>
      <family val="1"/>
    </font>
    <font>
      <b/>
      <u val="single"/>
      <sz val="9"/>
      <color indexed="8"/>
      <name val="Times New Roman"/>
      <family val="1"/>
    </font>
    <font>
      <sz val="9"/>
      <color indexed="8"/>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color indexed="63"/>
      </bottom>
    </border>
    <border>
      <left style="medium"/>
      <right style="medium"/>
      <top style="medium"/>
      <bottom style="thin"/>
    </border>
    <border>
      <left style="medium"/>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251">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Fill="1" applyAlignment="1">
      <alignment/>
    </xf>
    <xf numFmtId="0" fontId="6" fillId="0" borderId="0" xfId="0" applyFont="1" applyAlignment="1">
      <alignment/>
    </xf>
    <xf numFmtId="0" fontId="44"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7" fillId="0" borderId="0"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9" fillId="0" borderId="10" xfId="0" applyFont="1" applyBorder="1" applyAlignment="1">
      <alignment wrapText="1"/>
    </xf>
    <xf numFmtId="0" fontId="9" fillId="0" borderId="10" xfId="0" applyFont="1" applyBorder="1" applyAlignment="1">
      <alignment/>
    </xf>
    <xf numFmtId="176" fontId="9" fillId="0" borderId="10" xfId="0" applyNumberFormat="1" applyFont="1" applyBorder="1" applyAlignment="1">
      <alignment/>
    </xf>
    <xf numFmtId="0" fontId="9" fillId="0" borderId="10" xfId="0" applyFont="1" applyBorder="1" applyAlignment="1">
      <alignment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xf>
    <xf numFmtId="176" fontId="9" fillId="33" borderId="10" xfId="0" applyNumberFormat="1" applyFont="1" applyFill="1" applyBorder="1" applyAlignment="1">
      <alignment/>
    </xf>
    <xf numFmtId="0" fontId="9" fillId="33" borderId="10" xfId="0" applyFont="1" applyFill="1" applyBorder="1" applyAlignment="1">
      <alignment horizontal="left" vertical="center" wrapText="1"/>
    </xf>
    <xf numFmtId="0" fontId="9" fillId="33" borderId="10" xfId="0" applyFont="1" applyFill="1" applyBorder="1" applyAlignment="1">
      <alignment horizontal="left" vertical="center"/>
    </xf>
    <xf numFmtId="0" fontId="9" fillId="33" borderId="10" xfId="0" applyFont="1" applyFill="1" applyBorder="1" applyAlignment="1">
      <alignment wrapText="1"/>
    </xf>
    <xf numFmtId="0" fontId="9" fillId="0" borderId="0" xfId="0" applyFont="1" applyAlignment="1">
      <alignment/>
    </xf>
    <xf numFmtId="0" fontId="9" fillId="33" borderId="10" xfId="0" applyFont="1" applyFill="1" applyBorder="1" applyAlignment="1">
      <alignment horizontal="right"/>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8" fillId="33"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top"/>
    </xf>
    <xf numFmtId="0" fontId="9"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9" fillId="0" borderId="10" xfId="0" applyFont="1" applyBorder="1" applyAlignment="1">
      <alignment vertical="center"/>
    </xf>
    <xf numFmtId="0" fontId="9" fillId="33" borderId="10" xfId="0" applyFont="1" applyFill="1" applyBorder="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vertical="center"/>
    </xf>
    <xf numFmtId="0" fontId="8" fillId="0" borderId="10" xfId="0" applyFont="1" applyBorder="1" applyAlignment="1">
      <alignment horizontal="left" vertical="center"/>
    </xf>
    <xf numFmtId="0" fontId="9" fillId="33" borderId="10" xfId="0" applyFont="1" applyFill="1" applyBorder="1" applyAlignment="1">
      <alignment vertical="center"/>
    </xf>
    <xf numFmtId="0" fontId="9" fillId="0" borderId="0" xfId="0" applyFont="1" applyBorder="1" applyAlignment="1">
      <alignment/>
    </xf>
    <xf numFmtId="0" fontId="9" fillId="0" borderId="0" xfId="0" applyFont="1" applyBorder="1" applyAlignment="1">
      <alignment wrapText="1"/>
    </xf>
    <xf numFmtId="0" fontId="18" fillId="0" borderId="0" xfId="0" applyFont="1" applyAlignment="1">
      <alignment horizontal="right" vertical="top"/>
    </xf>
    <xf numFmtId="0" fontId="9" fillId="0" borderId="10" xfId="0" applyFont="1" applyFill="1" applyBorder="1" applyAlignment="1">
      <alignment wrapText="1"/>
    </xf>
    <xf numFmtId="0" fontId="9" fillId="0" borderId="10" xfId="0" applyFont="1" applyFill="1" applyBorder="1" applyAlignment="1">
      <alignment horizontal="center" vertical="center"/>
    </xf>
    <xf numFmtId="0" fontId="9" fillId="0" borderId="10" xfId="0" applyFont="1" applyFill="1" applyBorder="1" applyAlignment="1">
      <alignment/>
    </xf>
    <xf numFmtId="176" fontId="9" fillId="0" borderId="10" xfId="0" applyNumberFormat="1" applyFont="1" applyFill="1" applyBorder="1" applyAlignment="1">
      <alignment/>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8" fillId="0" borderId="10" xfId="0" applyFont="1" applyFill="1" applyBorder="1" applyAlignment="1">
      <alignment wrapText="1"/>
    </xf>
    <xf numFmtId="0" fontId="11" fillId="0" borderId="10" xfId="56" applyFont="1" applyFill="1" applyBorder="1" applyAlignment="1" applyProtection="1">
      <alignment wrapText="1"/>
      <protection/>
    </xf>
    <xf numFmtId="0" fontId="11" fillId="0" borderId="10" xfId="55" applyFont="1" applyFill="1" applyBorder="1" applyAlignment="1" applyProtection="1">
      <alignment wrapText="1"/>
      <protection/>
    </xf>
    <xf numFmtId="0" fontId="8" fillId="0" borderId="10" xfId="0" applyFont="1" applyFill="1" applyBorder="1" applyAlignment="1">
      <alignment/>
    </xf>
    <xf numFmtId="0" fontId="11" fillId="0" borderId="10" xfId="56" applyFont="1" applyFill="1" applyBorder="1" applyAlignment="1" applyProtection="1">
      <alignment horizontal="left" wrapText="1"/>
      <protection/>
    </xf>
    <xf numFmtId="0" fontId="11" fillId="0" borderId="10" xfId="56" applyFont="1" applyFill="1" applyBorder="1" applyAlignment="1" applyProtection="1">
      <alignment horizontal="left" vertical="center" wrapText="1"/>
      <protection/>
    </xf>
    <xf numFmtId="0" fontId="9" fillId="33" borderId="0" xfId="0" applyFont="1" applyFill="1" applyAlignment="1">
      <alignment/>
    </xf>
    <xf numFmtId="0" fontId="9" fillId="33" borderId="0" xfId="0" applyFont="1" applyFill="1" applyAlignment="1">
      <alignment horizontal="center"/>
    </xf>
    <xf numFmtId="0" fontId="18" fillId="33" borderId="0" xfId="0" applyFont="1" applyFill="1" applyAlignment="1">
      <alignment horizontal="right" vertical="top"/>
    </xf>
    <xf numFmtId="0" fontId="13" fillId="33" borderId="0" xfId="0" applyFont="1" applyFill="1" applyAlignment="1">
      <alignment horizontal="center"/>
    </xf>
    <xf numFmtId="0" fontId="9" fillId="33" borderId="10" xfId="0" applyFont="1" applyFill="1" applyBorder="1" applyAlignment="1">
      <alignment horizontal="center" vertical="top"/>
    </xf>
    <xf numFmtId="0" fontId="17" fillId="33" borderId="11"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2" xfId="0" applyFont="1" applyFill="1" applyBorder="1" applyAlignment="1">
      <alignment horizontal="center" vertical="top" wrapText="1"/>
    </xf>
    <xf numFmtId="0" fontId="9" fillId="0" borderId="13" xfId="0" applyFont="1" applyBorder="1" applyAlignment="1">
      <alignment horizontal="center" vertical="center"/>
    </xf>
    <xf numFmtId="0" fontId="25" fillId="0" borderId="10" xfId="0" applyFont="1" applyFill="1" applyBorder="1" applyAlignment="1">
      <alignment vertical="top" wrapText="1"/>
    </xf>
    <xf numFmtId="0" fontId="21" fillId="0" borderId="10" xfId="0" applyFont="1" applyFill="1" applyBorder="1" applyAlignment="1">
      <alignment vertical="top" wrapText="1"/>
    </xf>
    <xf numFmtId="182" fontId="9" fillId="0" borderId="10" xfId="0" applyNumberFormat="1" applyFont="1" applyFill="1" applyBorder="1" applyAlignment="1">
      <alignment/>
    </xf>
    <xf numFmtId="182" fontId="9" fillId="33" borderId="10" xfId="0" applyNumberFormat="1" applyFont="1" applyFill="1" applyBorder="1" applyAlignment="1">
      <alignment/>
    </xf>
    <xf numFmtId="182" fontId="8" fillId="0" borderId="10" xfId="0" applyNumberFormat="1" applyFont="1" applyFill="1" applyBorder="1" applyAlignment="1">
      <alignment/>
    </xf>
    <xf numFmtId="0" fontId="9" fillId="0" borderId="10" xfId="0" applyFont="1" applyFill="1" applyBorder="1" applyAlignment="1">
      <alignment horizontal="center" vertical="top"/>
    </xf>
    <xf numFmtId="49" fontId="9" fillId="0" borderId="10" xfId="0" applyNumberFormat="1" applyFont="1" applyFill="1" applyBorder="1" applyAlignment="1">
      <alignment horizontal="center" vertical="center"/>
    </xf>
    <xf numFmtId="176" fontId="9" fillId="0" borderId="10" xfId="0" applyNumberFormat="1" applyFont="1" applyFill="1" applyBorder="1" applyAlignment="1">
      <alignment horizontal="right"/>
    </xf>
    <xf numFmtId="0" fontId="9" fillId="0" borderId="10" xfId="0" applyFont="1" applyFill="1" applyBorder="1" applyAlignment="1">
      <alignment horizontal="right"/>
    </xf>
    <xf numFmtId="16" fontId="9"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vertical="center"/>
    </xf>
    <xf numFmtId="0" fontId="11" fillId="0" borderId="10" xfId="54" applyFont="1" applyFill="1" applyBorder="1" applyAlignment="1" applyProtection="1">
      <alignment horizontal="left" vertical="center" wrapText="1"/>
      <protection/>
    </xf>
    <xf numFmtId="0" fontId="11" fillId="0" borderId="10" xfId="54" applyFont="1" applyFill="1" applyBorder="1" applyAlignment="1" applyProtection="1">
      <alignment vertical="center" wrapText="1"/>
      <protection/>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176" fontId="9" fillId="0" borderId="10" xfId="0" applyNumberFormat="1" applyFont="1" applyFill="1" applyBorder="1" applyAlignment="1">
      <alignment vertical="top" wrapText="1"/>
    </xf>
    <xf numFmtId="176" fontId="9" fillId="0" borderId="10" xfId="0" applyNumberFormat="1" applyFont="1" applyFill="1" applyBorder="1" applyAlignment="1">
      <alignment horizontal="center" vertical="top" wrapText="1"/>
    </xf>
    <xf numFmtId="176" fontId="9" fillId="0" borderId="10" xfId="0" applyNumberFormat="1" applyFont="1" applyFill="1" applyBorder="1" applyAlignment="1">
      <alignment wrapText="1"/>
    </xf>
    <xf numFmtId="176" fontId="9" fillId="0" borderId="10" xfId="0" applyNumberFormat="1" applyFont="1" applyFill="1" applyBorder="1" applyAlignment="1">
      <alignment horizontal="right" wrapText="1"/>
    </xf>
    <xf numFmtId="176" fontId="9" fillId="0" borderId="10" xfId="0" applyNumberFormat="1" applyFont="1" applyFill="1" applyBorder="1" applyAlignment="1">
      <alignment horizontal="center" vertical="center" wrapText="1"/>
    </xf>
    <xf numFmtId="0" fontId="11" fillId="0" borderId="14" xfId="0" applyFont="1" applyFill="1" applyBorder="1" applyAlignment="1">
      <alignment horizontal="center" vertical="top" wrapText="1"/>
    </xf>
    <xf numFmtId="0" fontId="11" fillId="0" borderId="14" xfId="0" applyFont="1" applyFill="1" applyBorder="1" applyAlignment="1">
      <alignment horizontal="right" vertical="top" wrapText="1"/>
    </xf>
    <xf numFmtId="0" fontId="11" fillId="0" borderId="13" xfId="0" applyFont="1" applyFill="1" applyBorder="1" applyAlignment="1">
      <alignment horizontal="center" vertical="top" wrapText="1"/>
    </xf>
    <xf numFmtId="0" fontId="11" fillId="0" borderId="13" xfId="0" applyFont="1" applyFill="1" applyBorder="1" applyAlignment="1">
      <alignment horizontal="right" vertical="top" wrapText="1"/>
    </xf>
    <xf numFmtId="0" fontId="11" fillId="0" borderId="15" xfId="0" applyFont="1" applyFill="1" applyBorder="1" applyAlignment="1">
      <alignment horizontal="center" vertical="top" wrapText="1"/>
    </xf>
    <xf numFmtId="0" fontId="11" fillId="0" borderId="15" xfId="0" applyFont="1" applyFill="1" applyBorder="1" applyAlignment="1">
      <alignment horizontal="right" vertical="top" wrapText="1"/>
    </xf>
    <xf numFmtId="0" fontId="11" fillId="0" borderId="16" xfId="54" applyFont="1" applyFill="1" applyBorder="1" applyAlignment="1" applyProtection="1">
      <alignment horizontal="left" vertical="center" wrapText="1"/>
      <protection/>
    </xf>
    <xf numFmtId="0" fontId="11" fillId="0" borderId="16" xfId="0" applyFont="1" applyFill="1" applyBorder="1" applyAlignment="1">
      <alignment horizontal="center" vertical="top" wrapText="1"/>
    </xf>
    <xf numFmtId="0" fontId="11" fillId="0" borderId="16" xfId="0" applyFont="1" applyFill="1" applyBorder="1" applyAlignment="1">
      <alignment horizontal="right" vertical="top" wrapText="1"/>
    </xf>
    <xf numFmtId="49" fontId="11" fillId="0" borderId="10" xfId="54" applyNumberFormat="1" applyFont="1" applyFill="1" applyBorder="1" applyAlignment="1" applyProtection="1">
      <alignment horizontal="left" vertical="center" wrapText="1"/>
      <protection/>
    </xf>
    <xf numFmtId="0" fontId="11" fillId="0" borderId="10" xfId="0" applyFont="1" applyFill="1" applyBorder="1" applyAlignment="1">
      <alignment horizontal="center" vertical="top" wrapText="1"/>
    </xf>
    <xf numFmtId="0" fontId="11" fillId="0" borderId="10" xfId="0" applyFont="1" applyFill="1" applyBorder="1" applyAlignment="1">
      <alignment horizontal="right" vertical="top" wrapText="1"/>
    </xf>
    <xf numFmtId="0" fontId="11" fillId="0" borderId="15" xfId="0" applyFont="1" applyFill="1" applyBorder="1" applyAlignment="1">
      <alignment vertical="top" wrapText="1"/>
    </xf>
    <xf numFmtId="0" fontId="17" fillId="0" borderId="10" xfId="0" applyFont="1" applyFill="1" applyBorder="1" applyAlignment="1">
      <alignment horizontal="left" vertical="top" wrapText="1"/>
    </xf>
    <xf numFmtId="0" fontId="17" fillId="0" borderId="10" xfId="0" applyFont="1" applyFill="1" applyBorder="1" applyAlignment="1">
      <alignment horizontal="center" vertical="top" wrapText="1"/>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xf>
    <xf numFmtId="0" fontId="8" fillId="0" borderId="10" xfId="0" applyFont="1" applyFill="1" applyBorder="1" applyAlignment="1">
      <alignment vertical="center"/>
    </xf>
    <xf numFmtId="0" fontId="9" fillId="0" borderId="0" xfId="0" applyFont="1" applyFill="1" applyBorder="1" applyAlignment="1">
      <alignment/>
    </xf>
    <xf numFmtId="0" fontId="11" fillId="0" borderId="10" xfId="0" applyFont="1" applyFill="1" applyBorder="1" applyAlignment="1">
      <alignment horizontal="left" vertical="top" wrapText="1"/>
    </xf>
    <xf numFmtId="0" fontId="8" fillId="0" borderId="10" xfId="0" applyFont="1" applyFill="1" applyBorder="1" applyAlignment="1">
      <alignment horizontal="left" vertical="center"/>
    </xf>
    <xf numFmtId="0" fontId="11" fillId="0" borderId="0" xfId="0" applyFont="1" applyFill="1" applyBorder="1" applyAlignment="1">
      <alignment horizontal="right" vertical="top" wrapText="1"/>
    </xf>
    <xf numFmtId="0" fontId="17" fillId="0" borderId="0" xfId="0" applyFont="1" applyFill="1" applyBorder="1" applyAlignment="1">
      <alignment horizontal="right" vertical="top" wrapText="1"/>
    </xf>
    <xf numFmtId="49" fontId="9" fillId="0" borderId="10" xfId="0" applyNumberFormat="1" applyFont="1" applyFill="1" applyBorder="1" applyAlignment="1">
      <alignment horizontal="left" vertical="center" wrapText="1"/>
    </xf>
    <xf numFmtId="0" fontId="17" fillId="0" borderId="10" xfId="0" applyFont="1" applyFill="1" applyBorder="1" applyAlignment="1">
      <alignment horizontal="right" vertical="top" wrapText="1"/>
    </xf>
    <xf numFmtId="0" fontId="11" fillId="0" borderId="10" xfId="54" applyFont="1" applyFill="1" applyBorder="1" applyAlignment="1" applyProtection="1">
      <alignment wrapText="1"/>
      <protection/>
    </xf>
    <xf numFmtId="0" fontId="8"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8" fillId="0" borderId="10" xfId="0" applyFont="1" applyFill="1" applyBorder="1" applyAlignment="1">
      <alignment horizontal="left"/>
    </xf>
    <xf numFmtId="0" fontId="1" fillId="0" borderId="10" xfId="0" applyFont="1" applyBorder="1" applyAlignment="1">
      <alignment/>
    </xf>
    <xf numFmtId="0" fontId="64" fillId="0" borderId="10" xfId="0" applyFont="1" applyFill="1" applyBorder="1" applyAlignment="1">
      <alignment horizontal="left" vertical="top" wrapText="1"/>
    </xf>
    <xf numFmtId="182" fontId="21" fillId="0" borderId="10" xfId="0" applyNumberFormat="1" applyFont="1" applyFill="1" applyBorder="1" applyAlignment="1">
      <alignment horizontal="center" vertical="top" wrapText="1"/>
    </xf>
    <xf numFmtId="0" fontId="25" fillId="0" borderId="10" xfId="0" applyFont="1" applyFill="1" applyBorder="1" applyAlignment="1">
      <alignment horizontal="left" vertical="top" wrapText="1"/>
    </xf>
    <xf numFmtId="182" fontId="21" fillId="33" borderId="10" xfId="0" applyNumberFormat="1" applyFont="1" applyFill="1" applyBorder="1" applyAlignment="1">
      <alignment horizontal="center" vertical="top" wrapText="1"/>
    </xf>
    <xf numFmtId="0" fontId="22" fillId="33" borderId="10" xfId="0" applyFont="1" applyFill="1" applyBorder="1" applyAlignment="1">
      <alignment vertical="center" wrapText="1"/>
    </xf>
    <xf numFmtId="182" fontId="23" fillId="33" borderId="10" xfId="0" applyNumberFormat="1" applyFont="1" applyFill="1" applyBorder="1" applyAlignment="1">
      <alignment horizontal="center" vertical="top" wrapText="1"/>
    </xf>
    <xf numFmtId="0" fontId="23" fillId="33" borderId="10" xfId="0" applyFont="1" applyFill="1" applyBorder="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9" fillId="33" borderId="10" xfId="0" applyFont="1" applyFill="1" applyBorder="1" applyAlignment="1">
      <alignment horizontal="center" wrapText="1"/>
    </xf>
    <xf numFmtId="0" fontId="9" fillId="0" borderId="10" xfId="0" applyFont="1" applyFill="1" applyBorder="1" applyAlignment="1">
      <alignment horizontal="left" vertical="center" wrapText="1" indent="1"/>
    </xf>
    <xf numFmtId="16" fontId="9" fillId="0" borderId="10" xfId="0" applyNumberFormat="1" applyFont="1" applyFill="1" applyBorder="1" applyAlignment="1">
      <alignment horizontal="left" vertical="center" wrapText="1" indent="1"/>
    </xf>
    <xf numFmtId="17"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xf>
    <xf numFmtId="182" fontId="9" fillId="0" borderId="10" xfId="0" applyNumberFormat="1" applyFont="1" applyBorder="1" applyAlignment="1">
      <alignment/>
    </xf>
    <xf numFmtId="182" fontId="9" fillId="33" borderId="10" xfId="0" applyNumberFormat="1" applyFont="1" applyFill="1" applyBorder="1" applyAlignment="1">
      <alignment horizontal="right"/>
    </xf>
    <xf numFmtId="0" fontId="21" fillId="33" borderId="10" xfId="0" applyFont="1" applyFill="1" applyBorder="1" applyAlignment="1">
      <alignment horizontal="left" vertical="top" wrapText="1"/>
    </xf>
    <xf numFmtId="0" fontId="21" fillId="33" borderId="10" xfId="0" applyNumberFormat="1" applyFont="1" applyFill="1" applyBorder="1" applyAlignment="1">
      <alignment vertical="top" wrapText="1"/>
    </xf>
    <xf numFmtId="0" fontId="21" fillId="33" borderId="10" xfId="0" applyFont="1" applyFill="1" applyBorder="1" applyAlignment="1">
      <alignment vertical="top" wrapText="1"/>
    </xf>
    <xf numFmtId="2" fontId="9" fillId="0" borderId="10" xfId="0" applyNumberFormat="1" applyFont="1" applyFill="1" applyBorder="1" applyAlignment="1">
      <alignment/>
    </xf>
    <xf numFmtId="0" fontId="11" fillId="0" borderId="13" xfId="0" applyFont="1" applyFill="1" applyBorder="1" applyAlignment="1">
      <alignment horizontal="left" vertical="top" wrapText="1"/>
    </xf>
    <xf numFmtId="49" fontId="9" fillId="0" borderId="10" xfId="0" applyNumberFormat="1" applyFont="1" applyFill="1" applyBorder="1" applyAlignment="1">
      <alignment horizontal="right"/>
    </xf>
    <xf numFmtId="178" fontId="9" fillId="0" borderId="10"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xf>
    <xf numFmtId="182" fontId="8" fillId="33" borderId="10" xfId="0" applyNumberFormat="1" applyFont="1" applyFill="1" applyBorder="1" applyAlignment="1">
      <alignment/>
    </xf>
    <xf numFmtId="0" fontId="17" fillId="0" borderId="10" xfId="56" applyFont="1" applyFill="1" applyBorder="1" applyAlignment="1" applyProtection="1">
      <alignment wrapText="1"/>
      <protection/>
    </xf>
    <xf numFmtId="0" fontId="9" fillId="0" borderId="10" xfId="0" applyFont="1" applyFill="1" applyBorder="1" applyAlignment="1">
      <alignment/>
    </xf>
    <xf numFmtId="182" fontId="9" fillId="0" borderId="10" xfId="0" applyNumberFormat="1" applyFont="1" applyFill="1" applyBorder="1" applyAlignment="1">
      <alignment horizontal="right"/>
    </xf>
    <xf numFmtId="182"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0" fontId="1" fillId="33" borderId="10" xfId="0" applyFont="1" applyFill="1" applyBorder="1" applyAlignment="1">
      <alignment/>
    </xf>
    <xf numFmtId="182" fontId="9" fillId="0" borderId="10" xfId="0" applyNumberFormat="1" applyFont="1" applyFill="1" applyBorder="1" applyAlignment="1">
      <alignment vertical="center"/>
    </xf>
    <xf numFmtId="182" fontId="11" fillId="0" borderId="16" xfId="0" applyNumberFormat="1" applyFont="1" applyFill="1" applyBorder="1" applyAlignment="1">
      <alignment horizontal="center" vertical="top" wrapText="1"/>
    </xf>
    <xf numFmtId="182" fontId="11" fillId="0" borderId="16" xfId="0" applyNumberFormat="1" applyFont="1" applyFill="1" applyBorder="1" applyAlignment="1">
      <alignment horizontal="right" vertical="top" wrapText="1"/>
    </xf>
    <xf numFmtId="182" fontId="11" fillId="0" borderId="15" xfId="0" applyNumberFormat="1" applyFont="1" applyFill="1" applyBorder="1" applyAlignment="1">
      <alignment horizontal="center" vertical="top" wrapText="1"/>
    </xf>
    <xf numFmtId="182" fontId="11" fillId="0" borderId="15" xfId="0" applyNumberFormat="1" applyFont="1" applyFill="1" applyBorder="1" applyAlignment="1">
      <alignment horizontal="right" vertical="top" wrapText="1"/>
    </xf>
    <xf numFmtId="182" fontId="9" fillId="0" borderId="10" xfId="0" applyNumberFormat="1" applyFont="1" applyFill="1" applyBorder="1" applyAlignment="1">
      <alignment/>
    </xf>
    <xf numFmtId="4" fontId="9" fillId="0" borderId="10" xfId="0" applyNumberFormat="1" applyFont="1" applyFill="1" applyBorder="1" applyAlignment="1">
      <alignment/>
    </xf>
    <xf numFmtId="4" fontId="9" fillId="0" borderId="10" xfId="0" applyNumberFormat="1" applyFont="1" applyFill="1" applyBorder="1" applyAlignment="1">
      <alignment/>
    </xf>
    <xf numFmtId="4" fontId="9" fillId="0" borderId="10" xfId="0" applyNumberFormat="1" applyFont="1" applyFill="1" applyBorder="1" applyAlignment="1">
      <alignment horizontal="right" wrapText="1"/>
    </xf>
    <xf numFmtId="4" fontId="9" fillId="0" borderId="10" xfId="0" applyNumberFormat="1" applyFont="1" applyFill="1" applyBorder="1" applyAlignment="1">
      <alignment horizontal="right"/>
    </xf>
    <xf numFmtId="176" fontId="20" fillId="0" borderId="10" xfId="0" applyNumberFormat="1" applyFont="1" applyFill="1" applyBorder="1" applyAlignment="1">
      <alignment horizontal="right" wrapText="1"/>
    </xf>
    <xf numFmtId="0" fontId="9" fillId="33" borderId="16" xfId="0" applyFont="1" applyFill="1" applyBorder="1" applyAlignment="1">
      <alignment horizontal="center" wrapText="1"/>
    </xf>
    <xf numFmtId="0" fontId="9" fillId="0" borderId="16" xfId="0" applyFont="1" applyBorder="1" applyAlignment="1">
      <alignment/>
    </xf>
    <xf numFmtId="0" fontId="9" fillId="0" borderId="10" xfId="0" applyFont="1" applyBorder="1" applyAlignment="1">
      <alignment horizontal="left" vertical="center"/>
    </xf>
    <xf numFmtId="182" fontId="7" fillId="0" borderId="10" xfId="53" applyNumberFormat="1" applyFont="1" applyFill="1" applyBorder="1">
      <alignment/>
      <protection/>
    </xf>
    <xf numFmtId="0" fontId="22" fillId="33" borderId="10" xfId="0" applyFont="1" applyFill="1" applyBorder="1" applyAlignment="1">
      <alignment horizontal="center" vertical="center" wrapText="1"/>
    </xf>
    <xf numFmtId="176" fontId="20" fillId="0" borderId="10" xfId="0" applyNumberFormat="1" applyFont="1" applyFill="1" applyBorder="1" applyAlignment="1">
      <alignment horizontal="right" vertical="center" wrapText="1"/>
    </xf>
    <xf numFmtId="0" fontId="9" fillId="0" borderId="10" xfId="0" applyFont="1" applyFill="1" applyBorder="1" applyAlignment="1">
      <alignment horizontal="center" wrapText="1"/>
    </xf>
    <xf numFmtId="0" fontId="9" fillId="0" borderId="10" xfId="0" applyFont="1" applyBorder="1" applyAlignment="1">
      <alignment horizontal="right"/>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182" fontId="20" fillId="0" borderId="10" xfId="0" applyNumberFormat="1" applyFont="1" applyFill="1" applyBorder="1" applyAlignment="1">
      <alignment/>
    </xf>
    <xf numFmtId="4" fontId="9" fillId="33" borderId="10" xfId="0" applyNumberFormat="1" applyFont="1" applyFill="1" applyBorder="1" applyAlignment="1">
      <alignment horizontal="center" vertical="center" wrapText="1"/>
    </xf>
    <xf numFmtId="182" fontId="9" fillId="0" borderId="0" xfId="0" applyNumberFormat="1" applyFont="1" applyAlignment="1">
      <alignment/>
    </xf>
    <xf numFmtId="0" fontId="9" fillId="33" borderId="16" xfId="0" applyFont="1" applyFill="1" applyBorder="1" applyAlignment="1">
      <alignment horizontal="left" vertical="center" wrapText="1"/>
    </xf>
    <xf numFmtId="0" fontId="9" fillId="0" borderId="0" xfId="0" applyFont="1" applyBorder="1" applyAlignment="1">
      <alignment horizontal="center" wrapText="1"/>
    </xf>
    <xf numFmtId="4" fontId="9" fillId="0" borderId="0" xfId="0" applyNumberFormat="1" applyFont="1" applyBorder="1" applyAlignment="1">
      <alignment horizontal="center" wrapText="1"/>
    </xf>
    <xf numFmtId="0" fontId="11" fillId="33" borderId="10" xfId="54" applyFont="1" applyFill="1" applyBorder="1" applyAlignment="1" applyProtection="1">
      <alignment vertical="center" wrapText="1"/>
      <protection/>
    </xf>
    <xf numFmtId="4" fontId="9" fillId="33" borderId="10" xfId="0" applyNumberFormat="1" applyFont="1" applyFill="1" applyBorder="1" applyAlignment="1">
      <alignment/>
    </xf>
    <xf numFmtId="4" fontId="9" fillId="33" borderId="10" xfId="0" applyNumberFormat="1" applyFont="1" applyFill="1" applyBorder="1" applyAlignment="1">
      <alignment horizontal="right"/>
    </xf>
    <xf numFmtId="0" fontId="11" fillId="33" borderId="13" xfId="0" applyFont="1" applyFill="1" applyBorder="1" applyAlignment="1">
      <alignment horizontal="center" vertical="top" wrapText="1"/>
    </xf>
    <xf numFmtId="0" fontId="9" fillId="33" borderId="10" xfId="0" applyNumberFormat="1" applyFont="1" applyFill="1" applyBorder="1" applyAlignment="1">
      <alignment horizontal="center" vertical="center"/>
    </xf>
    <xf numFmtId="0" fontId="8"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vertical="top"/>
    </xf>
    <xf numFmtId="49" fontId="9" fillId="33" borderId="10" xfId="0" applyNumberFormat="1" applyFont="1" applyFill="1" applyBorder="1" applyAlignment="1">
      <alignment horizontal="center" vertical="center"/>
    </xf>
    <xf numFmtId="0" fontId="10" fillId="0" borderId="10" xfId="0" applyFont="1" applyFill="1" applyBorder="1" applyAlignment="1">
      <alignment horizontal="left" vertical="justify"/>
    </xf>
    <xf numFmtId="0" fontId="9" fillId="0" borderId="10" xfId="0" applyFont="1" applyFill="1" applyBorder="1" applyAlignment="1">
      <alignment horizontal="center" vertical="top"/>
    </xf>
    <xf numFmtId="0" fontId="10" fillId="0" borderId="10" xfId="0" applyFont="1" applyFill="1" applyBorder="1" applyAlignment="1">
      <alignment horizontal="left"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top"/>
    </xf>
    <xf numFmtId="0" fontId="3" fillId="0" borderId="0" xfId="0" applyFont="1" applyAlignment="1">
      <alignment horizontal="right" vertical="center"/>
    </xf>
    <xf numFmtId="0" fontId="8" fillId="0" borderId="10" xfId="0" applyFont="1" applyFill="1" applyBorder="1" applyAlignment="1">
      <alignment horizontal="center" wrapText="1"/>
    </xf>
    <xf numFmtId="0" fontId="4" fillId="0" borderId="0" xfId="0" applyFont="1" applyAlignment="1">
      <alignment horizontal="center"/>
    </xf>
    <xf numFmtId="0" fontId="8" fillId="0" borderId="10" xfId="0" applyFont="1" applyBorder="1" applyAlignment="1">
      <alignment/>
    </xf>
    <xf numFmtId="49" fontId="8" fillId="0" borderId="10" xfId="0" applyNumberFormat="1" applyFont="1" applyBorder="1" applyAlignment="1">
      <alignment horizontal="center" vertical="center" wrapText="1"/>
    </xf>
    <xf numFmtId="0" fontId="8" fillId="0" borderId="10" xfId="0" applyFont="1" applyBorder="1" applyAlignment="1">
      <alignment horizontal="center" wrapText="1"/>
    </xf>
    <xf numFmtId="0" fontId="9" fillId="0" borderId="10" xfId="0" applyFont="1" applyBorder="1" applyAlignment="1">
      <alignment horizontal="center" vertical="top"/>
    </xf>
    <xf numFmtId="0" fontId="10"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xf>
    <xf numFmtId="176" fontId="9" fillId="0" borderId="10" xfId="0" applyNumberFormat="1" applyFont="1" applyFill="1" applyBorder="1" applyAlignment="1">
      <alignment horizontal="left" wrapText="1"/>
    </xf>
    <xf numFmtId="0" fontId="13" fillId="0" borderId="10" xfId="0" applyFont="1" applyFill="1" applyBorder="1" applyAlignment="1">
      <alignment horizontal="left" wrapText="1"/>
    </xf>
    <xf numFmtId="49" fontId="9" fillId="0" borderId="10" xfId="0" applyNumberFormat="1" applyFont="1" applyFill="1" applyBorder="1" applyAlignment="1">
      <alignment horizontal="center" vertical="top"/>
    </xf>
    <xf numFmtId="49" fontId="9" fillId="0" borderId="10" xfId="0" applyNumberFormat="1" applyFont="1" applyFill="1" applyBorder="1" applyAlignment="1">
      <alignment horizontal="center"/>
    </xf>
    <xf numFmtId="0" fontId="8" fillId="0" borderId="0" xfId="0" applyFont="1" applyAlignment="1">
      <alignment horizontal="left"/>
    </xf>
    <xf numFmtId="0" fontId="8" fillId="0" borderId="0" xfId="0" applyFont="1" applyBorder="1" applyAlignment="1">
      <alignment horizontal="center"/>
    </xf>
    <xf numFmtId="0" fontId="14" fillId="0" borderId="0" xfId="0" applyFont="1" applyAlignment="1">
      <alignment horizontal="right"/>
    </xf>
    <xf numFmtId="0" fontId="8" fillId="0" borderId="0" xfId="0" applyFont="1" applyAlignment="1">
      <alignment horizontal="center" wrapText="1"/>
    </xf>
    <xf numFmtId="0" fontId="8" fillId="0" borderId="0" xfId="0" applyFont="1" applyAlignment="1">
      <alignment horizontal="center"/>
    </xf>
    <xf numFmtId="0" fontId="8" fillId="0" borderId="17" xfId="0" applyFont="1" applyBorder="1" applyAlignment="1">
      <alignment horizontal="center"/>
    </xf>
    <xf numFmtId="0" fontId="15" fillId="0" borderId="0" xfId="0" applyFont="1" applyAlignment="1">
      <alignment horizontal="right"/>
    </xf>
    <xf numFmtId="0" fontId="8" fillId="0" borderId="0" xfId="0" applyFont="1" applyBorder="1" applyAlignment="1">
      <alignment horizontal="center" vertical="center"/>
    </xf>
    <xf numFmtId="0" fontId="9" fillId="0" borderId="18" xfId="0" applyFont="1" applyBorder="1" applyAlignment="1">
      <alignment horizontal="center"/>
    </xf>
    <xf numFmtId="0" fontId="9" fillId="0" borderId="19" xfId="0" applyFont="1" applyBorder="1" applyAlignment="1">
      <alignment horizontal="center"/>
    </xf>
    <xf numFmtId="0" fontId="8" fillId="0" borderId="17" xfId="0" applyFont="1" applyBorder="1" applyAlignment="1">
      <alignment horizontal="center" vertical="center"/>
    </xf>
    <xf numFmtId="0" fontId="11" fillId="0" borderId="16" xfId="0" applyFont="1" applyFill="1" applyBorder="1" applyAlignment="1">
      <alignment horizontal="left" vertical="top" wrapText="1"/>
    </xf>
    <xf numFmtId="0" fontId="11" fillId="0" borderId="15" xfId="0" applyFont="1" applyFill="1" applyBorder="1" applyAlignment="1">
      <alignment horizontal="left" vertical="top" wrapText="1"/>
    </xf>
    <xf numFmtId="49" fontId="11" fillId="0" borderId="16" xfId="54" applyNumberFormat="1" applyFont="1" applyFill="1" applyBorder="1" applyAlignment="1" applyProtection="1">
      <alignment horizontal="left" vertical="center" wrapText="1"/>
      <protection/>
    </xf>
    <xf numFmtId="49" fontId="11" fillId="0" borderId="13" xfId="54" applyNumberFormat="1" applyFont="1" applyFill="1" applyBorder="1" applyAlignment="1" applyProtection="1">
      <alignment horizontal="left" vertical="center" wrapText="1"/>
      <protection/>
    </xf>
    <xf numFmtId="0" fontId="11" fillId="0" borderId="13" xfId="54" applyFont="1" applyFill="1" applyBorder="1" applyAlignment="1" applyProtection="1">
      <alignment horizontal="left" vertical="center" wrapText="1"/>
      <protection/>
    </xf>
    <xf numFmtId="0" fontId="11" fillId="0" borderId="15" xfId="54" applyFont="1" applyFill="1" applyBorder="1" applyAlignment="1" applyProtection="1">
      <alignment horizontal="left" vertical="center" wrapText="1"/>
      <protection/>
    </xf>
    <xf numFmtId="0" fontId="11" fillId="0" borderId="13" xfId="0" applyFont="1" applyFill="1" applyBorder="1" applyAlignment="1">
      <alignment horizontal="left" vertical="top" wrapText="1"/>
    </xf>
    <xf numFmtId="0" fontId="11" fillId="0" borderId="16" xfId="54" applyFont="1" applyFill="1" applyBorder="1" applyAlignment="1" applyProtection="1">
      <alignment horizontal="left" vertical="center" wrapText="1"/>
      <protection/>
    </xf>
    <xf numFmtId="0" fontId="18" fillId="33" borderId="0" xfId="0" applyFont="1" applyFill="1" applyAlignment="1">
      <alignment horizontal="right" vertical="top" wrapText="1"/>
    </xf>
    <xf numFmtId="0" fontId="17" fillId="33" borderId="0" xfId="0" applyFont="1" applyFill="1" applyAlignment="1">
      <alignment horizontal="center" vertical="top" wrapText="1"/>
    </xf>
    <xf numFmtId="0" fontId="17" fillId="33" borderId="12" xfId="0" applyFont="1" applyFill="1" applyBorder="1" applyAlignment="1">
      <alignment horizontal="center" vertical="top" wrapText="1"/>
    </xf>
    <xf numFmtId="0" fontId="17" fillId="33" borderId="2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1" fillId="0" borderId="0" xfId="0" applyFont="1" applyFill="1" applyBorder="1" applyAlignment="1">
      <alignment vertical="top" wrapText="1"/>
    </xf>
    <xf numFmtId="0" fontId="17" fillId="0" borderId="24" xfId="0" applyFont="1" applyFill="1" applyBorder="1" applyAlignment="1">
      <alignment horizontal="center" vertical="top" wrapText="1"/>
    </xf>
    <xf numFmtId="0" fontId="17" fillId="0" borderId="16"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7" fillId="33" borderId="2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1" fillId="0" borderId="14" xfId="54" applyFont="1" applyFill="1" applyBorder="1" applyAlignment="1" applyProtection="1">
      <alignment horizontal="left" vertical="center" wrapText="1"/>
      <protection/>
    </xf>
    <xf numFmtId="0" fontId="22" fillId="33" borderId="10" xfId="0" applyFont="1" applyFill="1" applyBorder="1" applyAlignment="1">
      <alignment horizontal="center" vertical="center" wrapText="1"/>
    </xf>
    <xf numFmtId="0" fontId="16" fillId="33" borderId="0" xfId="0" applyFont="1" applyFill="1" applyAlignment="1">
      <alignment horizontal="center" vertical="center"/>
    </xf>
    <xf numFmtId="0" fontId="4" fillId="33" borderId="0" xfId="0" applyFont="1" applyFill="1" applyAlignment="1">
      <alignment horizontal="center"/>
    </xf>
    <xf numFmtId="0" fontId="20" fillId="33" borderId="0" xfId="0" applyFont="1" applyFill="1" applyAlignment="1">
      <alignment horizontal="center"/>
    </xf>
    <xf numFmtId="0" fontId="19" fillId="0" borderId="0" xfId="0" applyFont="1" applyFill="1" applyAlignment="1">
      <alignment horizontal="center"/>
    </xf>
    <xf numFmtId="0" fontId="23" fillId="33" borderId="10" xfId="0" applyFont="1" applyFill="1" applyBorder="1" applyAlignment="1">
      <alignment horizontal="center" vertical="center" wrapText="1"/>
    </xf>
    <xf numFmtId="0" fontId="23" fillId="33" borderId="10" xfId="0" applyFont="1" applyFill="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Трудовые ресурсы" xfId="54"/>
    <cellStyle name="Обычный_6 Расходы" xfId="55"/>
    <cellStyle name="Обычный_6_1 Доходы"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75"/>
  <sheetViews>
    <sheetView tabSelected="1" zoomScale="110" zoomScaleNormal="110" zoomScalePageLayoutView="0" workbookViewId="0" topLeftCell="A1">
      <selection activeCell="B6" sqref="B6:B7"/>
    </sheetView>
  </sheetViews>
  <sheetFormatPr defaultColWidth="8.875" defaultRowHeight="12.75"/>
  <cols>
    <col min="1" max="1" width="7.625" style="2" customWidth="1"/>
    <col min="2" max="2" width="45.375" style="1" customWidth="1"/>
    <col min="3" max="3" width="17.875" style="2" customWidth="1"/>
    <col min="4" max="4" width="13.25390625" style="1" customWidth="1"/>
    <col min="5" max="5" width="14.00390625" style="1" customWidth="1"/>
    <col min="6" max="6" width="8.875" style="1" customWidth="1"/>
    <col min="7" max="7" width="12.00390625" style="1" customWidth="1"/>
    <col min="8" max="16384" width="8.875" style="1" customWidth="1"/>
  </cols>
  <sheetData>
    <row r="1" spans="1:5" ht="13.5" customHeight="1">
      <c r="A1" s="195" t="s">
        <v>71</v>
      </c>
      <c r="B1" s="195"/>
      <c r="C1" s="195"/>
      <c r="D1" s="195"/>
      <c r="E1" s="195"/>
    </row>
    <row r="2" spans="1:5" ht="17.25" customHeight="1">
      <c r="A2" s="197" t="s">
        <v>41</v>
      </c>
      <c r="B2" s="197"/>
      <c r="C2" s="197"/>
      <c r="D2" s="197"/>
      <c r="E2" s="197"/>
    </row>
    <row r="3" spans="1:5" ht="17.25" customHeight="1">
      <c r="A3" s="197" t="s">
        <v>199</v>
      </c>
      <c r="B3" s="197"/>
      <c r="C3" s="197"/>
      <c r="D3" s="197"/>
      <c r="E3" s="197"/>
    </row>
    <row r="4" spans="1:5" ht="17.25" customHeight="1">
      <c r="A4" s="197" t="s">
        <v>362</v>
      </c>
      <c r="B4" s="197"/>
      <c r="C4" s="197"/>
      <c r="D4" s="197"/>
      <c r="E4" s="197"/>
    </row>
    <row r="5" spans="1:5" ht="13.5" customHeight="1">
      <c r="A5" s="5"/>
      <c r="B5" s="6"/>
      <c r="C5" s="5"/>
      <c r="D5" s="6"/>
      <c r="E5" s="7"/>
    </row>
    <row r="6" spans="1:5" ht="12.75">
      <c r="A6" s="199" t="s">
        <v>0</v>
      </c>
      <c r="B6" s="192" t="s">
        <v>1</v>
      </c>
      <c r="C6" s="192" t="s">
        <v>72</v>
      </c>
      <c r="D6" s="192" t="s">
        <v>353</v>
      </c>
      <c r="E6" s="192" t="s">
        <v>148</v>
      </c>
    </row>
    <row r="7" spans="1:5" ht="59.25" customHeight="1">
      <c r="A7" s="199"/>
      <c r="B7" s="198"/>
      <c r="C7" s="193"/>
      <c r="D7" s="198"/>
      <c r="E7" s="192"/>
    </row>
    <row r="8" spans="1:5" ht="15" customHeight="1">
      <c r="A8" s="196" t="s">
        <v>73</v>
      </c>
      <c r="B8" s="196"/>
      <c r="C8" s="196"/>
      <c r="D8" s="196"/>
      <c r="E8" s="196"/>
    </row>
    <row r="9" spans="1:5" ht="30.75" customHeight="1">
      <c r="A9" s="46" t="s">
        <v>2</v>
      </c>
      <c r="B9" s="49" t="s">
        <v>133</v>
      </c>
      <c r="C9" s="50" t="s">
        <v>3</v>
      </c>
      <c r="D9" s="47">
        <v>51824</v>
      </c>
      <c r="E9" s="48">
        <f>D9*100/51888</f>
        <v>99.87665741597286</v>
      </c>
    </row>
    <row r="10" spans="1:5" ht="15">
      <c r="A10" s="46" t="s">
        <v>4</v>
      </c>
      <c r="B10" s="45" t="s">
        <v>149</v>
      </c>
      <c r="C10" s="50" t="s">
        <v>3</v>
      </c>
      <c r="D10" s="47">
        <v>452</v>
      </c>
      <c r="E10" s="48">
        <f>D10*100/461</f>
        <v>98.0477223427332</v>
      </c>
    </row>
    <row r="11" spans="1:5" ht="15">
      <c r="A11" s="46" t="s">
        <v>5</v>
      </c>
      <c r="B11" s="45" t="s">
        <v>74</v>
      </c>
      <c r="C11" s="50" t="s">
        <v>3</v>
      </c>
      <c r="D11" s="47">
        <v>682</v>
      </c>
      <c r="E11" s="48">
        <f>D11*100/722</f>
        <v>94.45983379501385</v>
      </c>
    </row>
    <row r="12" spans="1:5" ht="15">
      <c r="A12" s="46" t="s">
        <v>49</v>
      </c>
      <c r="B12" s="45" t="s">
        <v>131</v>
      </c>
      <c r="C12" s="50" t="s">
        <v>3</v>
      </c>
      <c r="D12" s="47">
        <v>329</v>
      </c>
      <c r="E12" s="48">
        <f>D12*100/197</f>
        <v>167.00507614213197</v>
      </c>
    </row>
    <row r="13" spans="1:5" ht="15" customHeight="1">
      <c r="A13" s="76" t="s">
        <v>65</v>
      </c>
      <c r="B13" s="45" t="s">
        <v>80</v>
      </c>
      <c r="C13" s="50" t="s">
        <v>172</v>
      </c>
      <c r="D13" s="48">
        <v>8.7</v>
      </c>
      <c r="E13" s="48">
        <f>D13*100/9</f>
        <v>96.66666666666666</v>
      </c>
    </row>
    <row r="14" spans="1:5" ht="15" customHeight="1">
      <c r="A14" s="46" t="s">
        <v>64</v>
      </c>
      <c r="B14" s="45" t="s">
        <v>81</v>
      </c>
      <c r="C14" s="50" t="s">
        <v>172</v>
      </c>
      <c r="D14" s="48">
        <v>13.1</v>
      </c>
      <c r="E14" s="48">
        <f>D14*100/13.9</f>
        <v>94.24460431654676</v>
      </c>
    </row>
    <row r="15" spans="1:5" ht="15" customHeight="1">
      <c r="A15" s="76" t="s">
        <v>66</v>
      </c>
      <c r="B15" s="45" t="s">
        <v>263</v>
      </c>
      <c r="C15" s="50" t="s">
        <v>172</v>
      </c>
      <c r="D15" s="140">
        <v>-4.43</v>
      </c>
      <c r="E15" s="48">
        <f>D15*100/(-4.96)</f>
        <v>89.31451612903226</v>
      </c>
    </row>
    <row r="16" spans="1:5" ht="15.75" customHeight="1">
      <c r="A16" s="76" t="s">
        <v>130</v>
      </c>
      <c r="B16" s="49" t="s">
        <v>67</v>
      </c>
      <c r="C16" s="50" t="s">
        <v>172</v>
      </c>
      <c r="D16" s="48">
        <v>6.3</v>
      </c>
      <c r="E16" s="48">
        <f>D16*100/3.8</f>
        <v>165.78947368421052</v>
      </c>
    </row>
    <row r="17" spans="1:5" ht="15" customHeight="1">
      <c r="A17" s="196" t="s">
        <v>250</v>
      </c>
      <c r="B17" s="196"/>
      <c r="C17" s="196"/>
      <c r="D17" s="196"/>
      <c r="E17" s="196"/>
    </row>
    <row r="18" spans="1:5" ht="15.75" customHeight="1">
      <c r="A18" s="190" t="s">
        <v>42</v>
      </c>
      <c r="B18" s="49" t="s">
        <v>154</v>
      </c>
      <c r="C18" s="46" t="s">
        <v>3</v>
      </c>
      <c r="D18" s="154">
        <v>4943</v>
      </c>
      <c r="E18" s="154">
        <f>D18/5002*100</f>
        <v>98.8204718112755</v>
      </c>
    </row>
    <row r="19" spans="1:5" ht="15">
      <c r="A19" s="190"/>
      <c r="B19" s="202" t="s">
        <v>174</v>
      </c>
      <c r="C19" s="202"/>
      <c r="D19" s="202"/>
      <c r="E19" s="202"/>
    </row>
    <row r="20" spans="1:5" ht="15">
      <c r="A20" s="190"/>
      <c r="B20" s="79" t="s">
        <v>19</v>
      </c>
      <c r="C20" s="46" t="s">
        <v>3</v>
      </c>
      <c r="D20" s="159">
        <v>1271</v>
      </c>
      <c r="E20" s="159">
        <f>D20*100/1238</f>
        <v>102.66558966074314</v>
      </c>
    </row>
    <row r="21" spans="1:5" ht="15">
      <c r="A21" s="190"/>
      <c r="B21" s="79" t="s">
        <v>20</v>
      </c>
      <c r="C21" s="46" t="s">
        <v>3</v>
      </c>
      <c r="D21" s="159">
        <v>30</v>
      </c>
      <c r="E21" s="175" t="s">
        <v>395</v>
      </c>
    </row>
    <row r="22" spans="1:5" ht="15">
      <c r="A22" s="190"/>
      <c r="B22" s="79" t="s">
        <v>14</v>
      </c>
      <c r="C22" s="46" t="s">
        <v>3</v>
      </c>
      <c r="D22" s="159">
        <v>294</v>
      </c>
      <c r="E22" s="159">
        <f>D22*100/306</f>
        <v>96.07843137254902</v>
      </c>
    </row>
    <row r="23" spans="1:5" ht="30">
      <c r="A23" s="190"/>
      <c r="B23" s="79" t="s">
        <v>21</v>
      </c>
      <c r="C23" s="46" t="s">
        <v>3</v>
      </c>
      <c r="D23" s="159">
        <v>133</v>
      </c>
      <c r="E23" s="159">
        <f>D23*100/136</f>
        <v>97.79411764705883</v>
      </c>
    </row>
    <row r="24" spans="1:5" ht="15">
      <c r="A24" s="190"/>
      <c r="B24" s="79" t="s">
        <v>13</v>
      </c>
      <c r="C24" s="46" t="s">
        <v>3</v>
      </c>
      <c r="D24" s="159">
        <v>88</v>
      </c>
      <c r="E24" s="159">
        <f>D24*100/118</f>
        <v>74.57627118644068</v>
      </c>
    </row>
    <row r="25" spans="1:5" ht="43.5" customHeight="1">
      <c r="A25" s="190"/>
      <c r="B25" s="79" t="s">
        <v>22</v>
      </c>
      <c r="C25" s="46" t="s">
        <v>3</v>
      </c>
      <c r="D25" s="159">
        <v>203</v>
      </c>
      <c r="E25" s="159">
        <f>D25*100/160</f>
        <v>126.875</v>
      </c>
    </row>
    <row r="26" spans="1:5" ht="15">
      <c r="A26" s="190"/>
      <c r="B26" s="79" t="s">
        <v>23</v>
      </c>
      <c r="C26" s="46" t="s">
        <v>3</v>
      </c>
      <c r="D26" s="159">
        <v>104</v>
      </c>
      <c r="E26" s="159">
        <f>D26*100/87</f>
        <v>119.54022988505747</v>
      </c>
    </row>
    <row r="27" spans="1:5" ht="15">
      <c r="A27" s="190"/>
      <c r="B27" s="79" t="s">
        <v>18</v>
      </c>
      <c r="C27" s="46" t="s">
        <v>3</v>
      </c>
      <c r="D27" s="159">
        <v>1255</v>
      </c>
      <c r="E27" s="159">
        <f>D27*100/1250</f>
        <v>100.4</v>
      </c>
    </row>
    <row r="28" spans="1:5" ht="29.25" customHeight="1">
      <c r="A28" s="190"/>
      <c r="B28" s="79" t="s">
        <v>24</v>
      </c>
      <c r="C28" s="46" t="s">
        <v>3</v>
      </c>
      <c r="D28" s="159">
        <v>806</v>
      </c>
      <c r="E28" s="159">
        <f>D28*100/817</f>
        <v>98.65361077111383</v>
      </c>
    </row>
    <row r="29" spans="1:5" ht="30">
      <c r="A29" s="190"/>
      <c r="B29" s="79" t="s">
        <v>25</v>
      </c>
      <c r="C29" s="46" t="s">
        <v>3</v>
      </c>
      <c r="D29" s="159">
        <v>76</v>
      </c>
      <c r="E29" s="159">
        <f>D29*100/92</f>
        <v>82.6086956521739</v>
      </c>
    </row>
    <row r="30" spans="1:5" ht="30">
      <c r="A30" s="190"/>
      <c r="B30" s="79" t="s">
        <v>26</v>
      </c>
      <c r="C30" s="46" t="s">
        <v>3</v>
      </c>
      <c r="D30" s="159">
        <v>24</v>
      </c>
      <c r="E30" s="159">
        <f>D30*100/41</f>
        <v>58.53658536585366</v>
      </c>
    </row>
    <row r="31" spans="1:5" ht="45">
      <c r="A31" s="15" t="s">
        <v>50</v>
      </c>
      <c r="B31" s="32" t="s">
        <v>155</v>
      </c>
      <c r="C31" s="15" t="s">
        <v>40</v>
      </c>
      <c r="D31" s="160">
        <v>0.71</v>
      </c>
      <c r="E31" s="159">
        <f>D31*100/0.77</f>
        <v>92.20779220779221</v>
      </c>
    </row>
    <row r="32" spans="1:5" ht="30">
      <c r="A32" s="190" t="s">
        <v>48</v>
      </c>
      <c r="B32" s="45" t="s">
        <v>156</v>
      </c>
      <c r="C32" s="46" t="s">
        <v>39</v>
      </c>
      <c r="D32" s="159">
        <v>160</v>
      </c>
      <c r="E32" s="159"/>
    </row>
    <row r="33" spans="1:5" ht="15">
      <c r="A33" s="190"/>
      <c r="B33" s="191" t="s">
        <v>164</v>
      </c>
      <c r="C33" s="191"/>
      <c r="D33" s="191"/>
      <c r="E33" s="191"/>
    </row>
    <row r="34" spans="1:5" ht="15">
      <c r="A34" s="190"/>
      <c r="B34" s="45" t="s">
        <v>43</v>
      </c>
      <c r="C34" s="46" t="s">
        <v>39</v>
      </c>
      <c r="D34" s="47">
        <v>70</v>
      </c>
      <c r="E34" s="47"/>
    </row>
    <row r="35" spans="1:5" ht="30">
      <c r="A35" s="190"/>
      <c r="B35" s="45" t="s">
        <v>238</v>
      </c>
      <c r="C35" s="46"/>
      <c r="D35" s="47"/>
      <c r="E35" s="47"/>
    </row>
    <row r="36" spans="1:5" ht="15">
      <c r="A36" s="190"/>
      <c r="B36" s="45"/>
      <c r="C36" s="46" t="s">
        <v>39</v>
      </c>
      <c r="D36" s="47"/>
      <c r="E36" s="47"/>
    </row>
    <row r="37" spans="1:5" ht="15">
      <c r="A37" s="190"/>
      <c r="B37" s="45" t="s">
        <v>150</v>
      </c>
      <c r="C37" s="46" t="s">
        <v>39</v>
      </c>
      <c r="D37" s="47">
        <v>90</v>
      </c>
      <c r="E37" s="47"/>
    </row>
    <row r="38" spans="1:5" ht="15">
      <c r="A38" s="190"/>
      <c r="B38" s="45" t="s">
        <v>337</v>
      </c>
      <c r="C38" s="46" t="s">
        <v>39</v>
      </c>
      <c r="D38" s="47">
        <v>90</v>
      </c>
      <c r="E38" s="47"/>
    </row>
    <row r="39" spans="1:5" ht="15">
      <c r="A39" s="190"/>
      <c r="B39" s="45"/>
      <c r="C39" s="46"/>
      <c r="D39" s="47"/>
      <c r="E39" s="47"/>
    </row>
    <row r="40" spans="1:5" ht="15">
      <c r="A40" s="190"/>
      <c r="B40" s="189" t="s">
        <v>78</v>
      </c>
      <c r="C40" s="189"/>
      <c r="D40" s="189"/>
      <c r="E40" s="189"/>
    </row>
    <row r="41" spans="1:5" ht="15">
      <c r="A41" s="190"/>
      <c r="B41" s="114" t="s">
        <v>19</v>
      </c>
      <c r="C41" s="46" t="s">
        <v>39</v>
      </c>
      <c r="D41" s="47">
        <v>30</v>
      </c>
      <c r="E41" s="47"/>
    </row>
    <row r="42" spans="1:5" ht="15">
      <c r="A42" s="190"/>
      <c r="B42" s="114" t="s">
        <v>20</v>
      </c>
      <c r="C42" s="46" t="s">
        <v>39</v>
      </c>
      <c r="D42" s="47"/>
      <c r="E42" s="47"/>
    </row>
    <row r="43" spans="1:5" ht="12.75" customHeight="1">
      <c r="A43" s="190"/>
      <c r="B43" s="114" t="s">
        <v>14</v>
      </c>
      <c r="C43" s="46" t="s">
        <v>39</v>
      </c>
      <c r="D43" s="47"/>
      <c r="E43" s="47"/>
    </row>
    <row r="44" spans="1:5" ht="30">
      <c r="A44" s="190"/>
      <c r="B44" s="114" t="s">
        <v>21</v>
      </c>
      <c r="C44" s="46" t="s">
        <v>39</v>
      </c>
      <c r="D44" s="47"/>
      <c r="E44" s="47"/>
    </row>
    <row r="45" spans="1:5" ht="15">
      <c r="A45" s="190"/>
      <c r="B45" s="114" t="s">
        <v>13</v>
      </c>
      <c r="C45" s="46" t="s">
        <v>39</v>
      </c>
      <c r="D45" s="47">
        <v>90</v>
      </c>
      <c r="E45" s="47"/>
    </row>
    <row r="46" spans="1:5" ht="43.5" customHeight="1">
      <c r="A46" s="190"/>
      <c r="B46" s="114" t="s">
        <v>22</v>
      </c>
      <c r="C46" s="46" t="s">
        <v>39</v>
      </c>
      <c r="D46" s="47">
        <v>40</v>
      </c>
      <c r="E46" s="47"/>
    </row>
    <row r="47" spans="1:5" ht="15">
      <c r="A47" s="190"/>
      <c r="B47" s="114" t="s">
        <v>23</v>
      </c>
      <c r="C47" s="46" t="s">
        <v>39</v>
      </c>
      <c r="D47" s="47"/>
      <c r="E47" s="47"/>
    </row>
    <row r="48" spans="1:5" ht="15">
      <c r="A48" s="190"/>
      <c r="B48" s="114" t="s">
        <v>18</v>
      </c>
      <c r="C48" s="46" t="s">
        <v>39</v>
      </c>
      <c r="D48" s="47"/>
      <c r="E48" s="47"/>
    </row>
    <row r="49" spans="1:5" ht="30">
      <c r="A49" s="190"/>
      <c r="B49" s="114" t="s">
        <v>24</v>
      </c>
      <c r="C49" s="46" t="s">
        <v>39</v>
      </c>
      <c r="D49" s="47"/>
      <c r="E49" s="47"/>
    </row>
    <row r="50" spans="1:5" ht="30">
      <c r="A50" s="190"/>
      <c r="B50" s="114" t="s">
        <v>25</v>
      </c>
      <c r="C50" s="46" t="s">
        <v>39</v>
      </c>
      <c r="D50" s="47"/>
      <c r="E50" s="47"/>
    </row>
    <row r="51" spans="1:5" ht="30">
      <c r="A51" s="190"/>
      <c r="B51" s="114" t="s">
        <v>26</v>
      </c>
      <c r="C51" s="46" t="s">
        <v>39</v>
      </c>
      <c r="D51" s="47"/>
      <c r="E51" s="47"/>
    </row>
    <row r="52" spans="1:5" ht="45">
      <c r="A52" s="190" t="s">
        <v>51</v>
      </c>
      <c r="B52" s="45" t="s">
        <v>157</v>
      </c>
      <c r="C52" s="50" t="s">
        <v>11</v>
      </c>
      <c r="D52" s="69">
        <v>31200.9</v>
      </c>
      <c r="E52" s="69">
        <v>105.9</v>
      </c>
    </row>
    <row r="53" spans="1:5" ht="15">
      <c r="A53" s="190"/>
      <c r="B53" s="191" t="s">
        <v>75</v>
      </c>
      <c r="C53" s="191"/>
      <c r="D53" s="191"/>
      <c r="E53" s="191"/>
    </row>
    <row r="54" spans="1:5" ht="15">
      <c r="A54" s="190"/>
      <c r="B54" s="79" t="s">
        <v>19</v>
      </c>
      <c r="C54" s="50" t="s">
        <v>11</v>
      </c>
      <c r="D54" s="69">
        <v>29617.7</v>
      </c>
      <c r="E54" s="69">
        <v>104.6</v>
      </c>
    </row>
    <row r="55" spans="1:5" ht="15">
      <c r="A55" s="190"/>
      <c r="B55" s="79" t="s">
        <v>20</v>
      </c>
      <c r="C55" s="50" t="s">
        <v>11</v>
      </c>
      <c r="D55" s="70">
        <v>32772.8</v>
      </c>
      <c r="E55" s="149">
        <v>103</v>
      </c>
    </row>
    <row r="56" spans="1:5" ht="18.75" customHeight="1">
      <c r="A56" s="190"/>
      <c r="B56" s="79" t="s">
        <v>14</v>
      </c>
      <c r="C56" s="50" t="s">
        <v>11</v>
      </c>
      <c r="D56" s="69">
        <v>49761.5</v>
      </c>
      <c r="E56" s="69">
        <v>109.9</v>
      </c>
    </row>
    <row r="57" spans="1:5" ht="30">
      <c r="A57" s="190"/>
      <c r="B57" s="79" t="s">
        <v>21</v>
      </c>
      <c r="C57" s="50" t="s">
        <v>11</v>
      </c>
      <c r="D57" s="69">
        <v>32908.3</v>
      </c>
      <c r="E57" s="69">
        <v>114.23875084182097</v>
      </c>
    </row>
    <row r="58" spans="1:5" ht="15">
      <c r="A58" s="190"/>
      <c r="B58" s="79" t="s">
        <v>13</v>
      </c>
      <c r="C58" s="50" t="s">
        <v>11</v>
      </c>
      <c r="D58" s="70">
        <v>17938.5</v>
      </c>
      <c r="E58" s="69">
        <v>88.6</v>
      </c>
    </row>
    <row r="59" spans="1:5" ht="44.25" customHeight="1">
      <c r="A59" s="190"/>
      <c r="B59" s="79" t="s">
        <v>22</v>
      </c>
      <c r="C59" s="50" t="s">
        <v>11</v>
      </c>
      <c r="D59" s="69">
        <v>20400.8</v>
      </c>
      <c r="E59" s="69">
        <v>93.3</v>
      </c>
    </row>
    <row r="60" spans="1:5" ht="15">
      <c r="A60" s="190"/>
      <c r="B60" s="79" t="s">
        <v>23</v>
      </c>
      <c r="C60" s="50" t="s">
        <v>11</v>
      </c>
      <c r="D60" s="69">
        <v>26235.3</v>
      </c>
      <c r="E60" s="69">
        <v>105.4</v>
      </c>
    </row>
    <row r="61" spans="1:5" ht="15">
      <c r="A61" s="190"/>
      <c r="B61" s="79" t="s">
        <v>18</v>
      </c>
      <c r="C61" s="50" t="s">
        <v>11</v>
      </c>
      <c r="D61" s="69">
        <v>28720.1</v>
      </c>
      <c r="E61" s="69">
        <v>108</v>
      </c>
    </row>
    <row r="62" spans="1:5" ht="30">
      <c r="A62" s="190"/>
      <c r="B62" s="79" t="s">
        <v>24</v>
      </c>
      <c r="C62" s="50" t="s">
        <v>11</v>
      </c>
      <c r="D62" s="69">
        <v>29514</v>
      </c>
      <c r="E62" s="69">
        <v>109</v>
      </c>
    </row>
    <row r="63" spans="1:5" ht="30">
      <c r="A63" s="190"/>
      <c r="B63" s="79" t="s">
        <v>25</v>
      </c>
      <c r="C63" s="50" t="s">
        <v>11</v>
      </c>
      <c r="D63" s="69">
        <v>19076</v>
      </c>
      <c r="E63" s="69">
        <v>97.3</v>
      </c>
    </row>
    <row r="64" spans="1:5" ht="30">
      <c r="A64" s="190"/>
      <c r="B64" s="79" t="s">
        <v>26</v>
      </c>
      <c r="C64" s="50" t="s">
        <v>11</v>
      </c>
      <c r="D64" s="69">
        <v>25587.2</v>
      </c>
      <c r="E64" s="69">
        <v>104.3</v>
      </c>
    </row>
    <row r="65" spans="1:5" ht="16.5" customHeight="1">
      <c r="A65" s="194" t="s">
        <v>239</v>
      </c>
      <c r="B65" s="194"/>
      <c r="C65" s="194"/>
      <c r="D65" s="194"/>
      <c r="E65" s="194"/>
    </row>
    <row r="66" spans="1:5" ht="90">
      <c r="A66" s="24" t="s">
        <v>44</v>
      </c>
      <c r="B66" s="11" t="s">
        <v>82</v>
      </c>
      <c r="C66" s="23" t="s">
        <v>70</v>
      </c>
      <c r="D66" s="135">
        <v>3236</v>
      </c>
      <c r="E66" s="135">
        <v>99</v>
      </c>
    </row>
    <row r="67" spans="1:5" ht="42.75" customHeight="1">
      <c r="A67" s="15" t="s">
        <v>52</v>
      </c>
      <c r="B67" s="25" t="s">
        <v>151</v>
      </c>
      <c r="C67" s="15"/>
      <c r="D67" s="70"/>
      <c r="E67" s="70"/>
    </row>
    <row r="68" spans="1:5" ht="15" customHeight="1">
      <c r="A68" s="15"/>
      <c r="B68" s="18" t="s">
        <v>208</v>
      </c>
      <c r="C68" s="15" t="s">
        <v>77</v>
      </c>
      <c r="D68" s="70">
        <v>1914.03</v>
      </c>
      <c r="E68" s="70">
        <v>100.5</v>
      </c>
    </row>
    <row r="69" spans="1:5" ht="14.25" customHeight="1">
      <c r="A69" s="15"/>
      <c r="B69" s="18" t="s">
        <v>229</v>
      </c>
      <c r="C69" s="15" t="s">
        <v>77</v>
      </c>
      <c r="D69" s="70">
        <v>202.43</v>
      </c>
      <c r="E69" s="70">
        <v>89.7</v>
      </c>
    </row>
    <row r="70" spans="1:5" ht="15.75" customHeight="1">
      <c r="A70" s="15"/>
      <c r="B70" s="18" t="s">
        <v>204</v>
      </c>
      <c r="C70" s="15" t="s">
        <v>77</v>
      </c>
      <c r="D70" s="70">
        <v>88768</v>
      </c>
      <c r="E70" s="70">
        <v>86.9</v>
      </c>
    </row>
    <row r="71" spans="1:5" ht="15" customHeight="1">
      <c r="A71" s="15"/>
      <c r="B71" s="18" t="s">
        <v>206</v>
      </c>
      <c r="C71" s="15" t="s">
        <v>77</v>
      </c>
      <c r="D71" s="70">
        <v>17172</v>
      </c>
      <c r="E71" s="70">
        <v>74</v>
      </c>
    </row>
    <row r="72" spans="1:5" ht="12.75" customHeight="1">
      <c r="A72" s="15"/>
      <c r="B72" s="18" t="s">
        <v>316</v>
      </c>
      <c r="C72" s="15" t="s">
        <v>77</v>
      </c>
      <c r="D72" s="70">
        <v>3373.75</v>
      </c>
      <c r="E72" s="136">
        <v>165.1</v>
      </c>
    </row>
    <row r="73" spans="1:5" ht="15">
      <c r="A73" s="15"/>
      <c r="B73" s="18" t="s">
        <v>294</v>
      </c>
      <c r="C73" s="15" t="s">
        <v>234</v>
      </c>
      <c r="D73" s="70">
        <v>5.2</v>
      </c>
      <c r="E73" s="136">
        <v>52</v>
      </c>
    </row>
    <row r="74" spans="1:5" ht="18" customHeight="1">
      <c r="A74" s="15"/>
      <c r="B74" s="18" t="s">
        <v>231</v>
      </c>
      <c r="C74" s="15" t="s">
        <v>230</v>
      </c>
      <c r="D74" s="70">
        <v>150.26</v>
      </c>
      <c r="E74" s="136">
        <v>83.8</v>
      </c>
    </row>
    <row r="75" spans="1:5" ht="18" customHeight="1">
      <c r="A75" s="15"/>
      <c r="B75" s="18" t="s">
        <v>295</v>
      </c>
      <c r="C75" s="15" t="s">
        <v>296</v>
      </c>
      <c r="D75" s="70">
        <v>199.3</v>
      </c>
      <c r="E75" s="70">
        <v>94</v>
      </c>
    </row>
    <row r="76" spans="1:5" ht="18" customHeight="1">
      <c r="A76" s="15"/>
      <c r="B76" s="18" t="s">
        <v>347</v>
      </c>
      <c r="C76" s="15" t="s">
        <v>348</v>
      </c>
      <c r="D76" s="70">
        <v>173.9</v>
      </c>
      <c r="E76" s="70">
        <v>44.9</v>
      </c>
    </row>
    <row r="77" spans="1:5" s="4" customFormat="1" ht="14.25" customHeight="1">
      <c r="A77" s="200" t="s">
        <v>226</v>
      </c>
      <c r="B77" s="200"/>
      <c r="C77" s="200"/>
      <c r="D77" s="200"/>
      <c r="E77" s="200"/>
    </row>
    <row r="78" spans="1:5" ht="30">
      <c r="A78" s="201" t="s">
        <v>53</v>
      </c>
      <c r="B78" s="29" t="s">
        <v>232</v>
      </c>
      <c r="C78" s="23" t="s">
        <v>233</v>
      </c>
      <c r="D78" s="135">
        <v>2238.6</v>
      </c>
      <c r="E78" s="135">
        <v>107.6</v>
      </c>
    </row>
    <row r="79" spans="1:5" ht="15">
      <c r="A79" s="201"/>
      <c r="B79" s="205" t="s">
        <v>76</v>
      </c>
      <c r="C79" s="205"/>
      <c r="D79" s="205"/>
      <c r="E79" s="205"/>
    </row>
    <row r="80" spans="1:5" ht="15">
      <c r="A80" s="201"/>
      <c r="B80" s="51" t="s">
        <v>6</v>
      </c>
      <c r="C80" s="50" t="s">
        <v>233</v>
      </c>
      <c r="D80" s="47"/>
      <c r="E80" s="47"/>
    </row>
    <row r="81" spans="1:5" ht="15">
      <c r="A81" s="201"/>
      <c r="B81" s="51" t="s">
        <v>7</v>
      </c>
      <c r="C81" s="50" t="s">
        <v>233</v>
      </c>
      <c r="D81" s="47"/>
      <c r="E81" s="47"/>
    </row>
    <row r="82" spans="1:5" s="3" customFormat="1" ht="45">
      <c r="A82" s="190" t="s">
        <v>54</v>
      </c>
      <c r="B82" s="18" t="s">
        <v>331</v>
      </c>
      <c r="C82" s="18"/>
      <c r="D82" s="18"/>
      <c r="E82" s="18"/>
    </row>
    <row r="83" spans="1:5" s="3" customFormat="1" ht="15">
      <c r="A83" s="190"/>
      <c r="B83" s="16" t="s">
        <v>332</v>
      </c>
      <c r="C83" s="15" t="s">
        <v>77</v>
      </c>
      <c r="D83" s="16">
        <v>55148</v>
      </c>
      <c r="E83" s="16">
        <v>93.8</v>
      </c>
    </row>
    <row r="84" spans="1:5" s="3" customFormat="1" ht="15">
      <c r="A84" s="190"/>
      <c r="B84" s="16" t="s">
        <v>8</v>
      </c>
      <c r="C84" s="15" t="s">
        <v>77</v>
      </c>
      <c r="D84" s="16">
        <v>1387</v>
      </c>
      <c r="E84" s="16">
        <v>87.8</v>
      </c>
    </row>
    <row r="85" spans="1:5" s="3" customFormat="1" ht="15">
      <c r="A85" s="190"/>
      <c r="B85" s="16" t="s">
        <v>268</v>
      </c>
      <c r="C85" s="15" t="s">
        <v>77</v>
      </c>
      <c r="D85" s="16">
        <v>0</v>
      </c>
      <c r="E85" s="16">
        <v>0</v>
      </c>
    </row>
    <row r="86" spans="1:5" s="3" customFormat="1" ht="15">
      <c r="A86" s="190"/>
      <c r="B86" s="16" t="s">
        <v>262</v>
      </c>
      <c r="C86" s="15" t="s">
        <v>205</v>
      </c>
      <c r="D86" s="16">
        <v>2.5</v>
      </c>
      <c r="E86" s="22">
        <v>110</v>
      </c>
    </row>
    <row r="87" spans="1:5" s="3" customFormat="1" ht="15">
      <c r="A87" s="190"/>
      <c r="B87" s="16" t="s">
        <v>270</v>
      </c>
      <c r="C87" s="15" t="s">
        <v>234</v>
      </c>
      <c r="D87" s="16">
        <v>88.6</v>
      </c>
      <c r="E87" s="17">
        <v>105.3</v>
      </c>
    </row>
    <row r="88" spans="1:5" s="3" customFormat="1" ht="12" customHeight="1">
      <c r="A88" s="190"/>
      <c r="B88" s="16" t="s">
        <v>9</v>
      </c>
      <c r="C88" s="15" t="s">
        <v>10</v>
      </c>
      <c r="D88" s="16">
        <v>0</v>
      </c>
      <c r="E88" s="16">
        <v>0</v>
      </c>
    </row>
    <row r="89" spans="1:5" ht="15.75" customHeight="1">
      <c r="A89" s="200" t="s">
        <v>227</v>
      </c>
      <c r="B89" s="200"/>
      <c r="C89" s="200"/>
      <c r="D89" s="200"/>
      <c r="E89" s="200"/>
    </row>
    <row r="90" spans="1:5" ht="16.5" customHeight="1">
      <c r="A90" s="24" t="s">
        <v>153</v>
      </c>
      <c r="B90" s="31" t="s">
        <v>56</v>
      </c>
      <c r="C90" s="23" t="s">
        <v>233</v>
      </c>
      <c r="D90" s="135">
        <v>1552.3</v>
      </c>
      <c r="E90" s="135">
        <v>111.1</v>
      </c>
    </row>
    <row r="91" spans="1:5" ht="18" customHeight="1">
      <c r="A91" s="24" t="s">
        <v>45</v>
      </c>
      <c r="B91" s="14" t="s">
        <v>57</v>
      </c>
      <c r="C91" s="23" t="s">
        <v>233</v>
      </c>
      <c r="D91" s="135">
        <v>7.6</v>
      </c>
      <c r="E91" s="135">
        <v>103.2</v>
      </c>
    </row>
    <row r="92" spans="1:5" ht="18.75" customHeight="1">
      <c r="A92" s="15" t="s">
        <v>55</v>
      </c>
      <c r="B92" s="32" t="s">
        <v>58</v>
      </c>
      <c r="C92" s="30" t="s">
        <v>233</v>
      </c>
      <c r="D92" s="70">
        <v>429.1</v>
      </c>
      <c r="E92" s="70">
        <v>104.2</v>
      </c>
    </row>
    <row r="93" spans="1:5" ht="16.5" customHeight="1">
      <c r="A93" s="196" t="s">
        <v>251</v>
      </c>
      <c r="B93" s="196"/>
      <c r="C93" s="196"/>
      <c r="D93" s="196"/>
      <c r="E93" s="196"/>
    </row>
    <row r="94" spans="1:5" ht="15">
      <c r="A94" s="190" t="s">
        <v>46</v>
      </c>
      <c r="B94" s="49" t="s">
        <v>158</v>
      </c>
      <c r="C94" s="50" t="s">
        <v>233</v>
      </c>
      <c r="D94" s="69">
        <v>1726.9</v>
      </c>
      <c r="E94" s="69">
        <v>149.3</v>
      </c>
    </row>
    <row r="95" spans="1:5" ht="15">
      <c r="A95" s="190"/>
      <c r="B95" s="191" t="s">
        <v>78</v>
      </c>
      <c r="C95" s="191"/>
      <c r="D95" s="191"/>
      <c r="E95" s="191"/>
    </row>
    <row r="96" spans="1:5" ht="15">
      <c r="A96" s="190"/>
      <c r="B96" s="80" t="s">
        <v>19</v>
      </c>
      <c r="C96" s="50" t="s">
        <v>233</v>
      </c>
      <c r="D96" s="161">
        <v>567.5</v>
      </c>
      <c r="E96" s="161">
        <v>107.05</v>
      </c>
    </row>
    <row r="97" spans="1:5" ht="15">
      <c r="A97" s="190"/>
      <c r="B97" s="80" t="s">
        <v>20</v>
      </c>
      <c r="C97" s="50" t="s">
        <v>233</v>
      </c>
      <c r="D97" s="161">
        <v>0</v>
      </c>
      <c r="E97" s="161"/>
    </row>
    <row r="98" spans="1:5" ht="15">
      <c r="A98" s="190"/>
      <c r="B98" s="80" t="s">
        <v>14</v>
      </c>
      <c r="C98" s="50" t="s">
        <v>233</v>
      </c>
      <c r="D98" s="161">
        <v>174</v>
      </c>
      <c r="E98" s="161" t="s">
        <v>366</v>
      </c>
    </row>
    <row r="99" spans="1:5" ht="36" customHeight="1">
      <c r="A99" s="190"/>
      <c r="B99" s="80" t="s">
        <v>21</v>
      </c>
      <c r="C99" s="50" t="s">
        <v>233</v>
      </c>
      <c r="D99" s="161">
        <v>0.07</v>
      </c>
      <c r="E99" s="162">
        <v>32.2</v>
      </c>
    </row>
    <row r="100" spans="1:5" ht="15">
      <c r="A100" s="190"/>
      <c r="B100" s="80" t="s">
        <v>13</v>
      </c>
      <c r="C100" s="50" t="s">
        <v>233</v>
      </c>
      <c r="D100" s="161">
        <v>0.2</v>
      </c>
      <c r="E100" s="161"/>
    </row>
    <row r="101" spans="1:5" ht="46.5" customHeight="1">
      <c r="A101" s="190"/>
      <c r="B101" s="80" t="s">
        <v>22</v>
      </c>
      <c r="C101" s="50" t="s">
        <v>233</v>
      </c>
      <c r="D101" s="161">
        <v>0</v>
      </c>
      <c r="E101" s="161"/>
    </row>
    <row r="102" spans="1:5" ht="15">
      <c r="A102" s="190"/>
      <c r="B102" s="80" t="s">
        <v>23</v>
      </c>
      <c r="C102" s="50" t="s">
        <v>233</v>
      </c>
      <c r="D102" s="161">
        <v>0.6</v>
      </c>
      <c r="E102" s="163">
        <v>4.1</v>
      </c>
    </row>
    <row r="103" spans="1:5" ht="30">
      <c r="A103" s="190"/>
      <c r="B103" s="181" t="s">
        <v>297</v>
      </c>
      <c r="C103" s="30" t="s">
        <v>233</v>
      </c>
      <c r="D103" s="182">
        <v>0</v>
      </c>
      <c r="E103" s="183"/>
    </row>
    <row r="104" spans="1:5" ht="15">
      <c r="A104" s="190"/>
      <c r="B104" s="79" t="s">
        <v>18</v>
      </c>
      <c r="C104" s="50" t="s">
        <v>233</v>
      </c>
      <c r="D104" s="161">
        <v>75.5</v>
      </c>
      <c r="E104" s="163">
        <v>136.6</v>
      </c>
    </row>
    <row r="105" spans="1:5" ht="28.5" customHeight="1">
      <c r="A105" s="190"/>
      <c r="B105" s="79" t="s">
        <v>24</v>
      </c>
      <c r="C105" s="50" t="s">
        <v>233</v>
      </c>
      <c r="D105" s="161">
        <v>59.4</v>
      </c>
      <c r="E105" s="163" t="s">
        <v>367</v>
      </c>
    </row>
    <row r="106" spans="1:5" ht="30">
      <c r="A106" s="190"/>
      <c r="B106" s="79" t="s">
        <v>25</v>
      </c>
      <c r="C106" s="50" t="s">
        <v>233</v>
      </c>
      <c r="D106" s="161">
        <v>4.4</v>
      </c>
      <c r="E106" s="163">
        <v>73.8</v>
      </c>
    </row>
    <row r="107" spans="1:5" ht="30">
      <c r="A107" s="190"/>
      <c r="B107" s="79" t="s">
        <v>264</v>
      </c>
      <c r="C107" s="50" t="s">
        <v>233</v>
      </c>
      <c r="D107" s="161">
        <v>845.3</v>
      </c>
      <c r="E107" s="163" t="s">
        <v>368</v>
      </c>
    </row>
    <row r="108" spans="1:5" ht="30">
      <c r="A108" s="190" t="s">
        <v>47</v>
      </c>
      <c r="B108" s="45" t="s">
        <v>165</v>
      </c>
      <c r="C108" s="50" t="s">
        <v>233</v>
      </c>
      <c r="D108" s="161">
        <v>1726.9</v>
      </c>
      <c r="E108" s="161">
        <v>149.3</v>
      </c>
    </row>
    <row r="109" spans="1:5" ht="15">
      <c r="A109" s="190"/>
      <c r="B109" s="191" t="s">
        <v>75</v>
      </c>
      <c r="C109" s="191"/>
      <c r="D109" s="191"/>
      <c r="E109" s="191"/>
    </row>
    <row r="110" spans="1:5" ht="15">
      <c r="A110" s="190"/>
      <c r="B110" s="45" t="s">
        <v>123</v>
      </c>
      <c r="C110" s="50" t="s">
        <v>233</v>
      </c>
      <c r="D110" s="69">
        <v>20.1</v>
      </c>
      <c r="E110" s="149">
        <v>169.3</v>
      </c>
    </row>
    <row r="111" spans="1:5" ht="15">
      <c r="A111" s="190"/>
      <c r="B111" s="45" t="s">
        <v>124</v>
      </c>
      <c r="C111" s="50" t="s">
        <v>233</v>
      </c>
      <c r="D111" s="69">
        <v>792.3</v>
      </c>
      <c r="E111" s="149" t="s">
        <v>354</v>
      </c>
    </row>
    <row r="112" spans="1:5" ht="15">
      <c r="A112" s="190"/>
      <c r="B112" s="45" t="s">
        <v>125</v>
      </c>
      <c r="C112" s="50" t="s">
        <v>233</v>
      </c>
      <c r="D112" s="69">
        <v>169.2</v>
      </c>
      <c r="E112" s="149">
        <v>193.5</v>
      </c>
    </row>
    <row r="113" spans="1:5" ht="15">
      <c r="A113" s="190"/>
      <c r="B113" s="45" t="s">
        <v>163</v>
      </c>
      <c r="C113" s="50" t="s">
        <v>233</v>
      </c>
      <c r="D113" s="69">
        <v>740.3</v>
      </c>
      <c r="E113" s="149">
        <v>150.4</v>
      </c>
    </row>
    <row r="114" spans="1:5" ht="15">
      <c r="A114" s="190"/>
      <c r="B114" s="45" t="s">
        <v>126</v>
      </c>
      <c r="C114" s="50" t="s">
        <v>233</v>
      </c>
      <c r="D114" s="69">
        <v>5</v>
      </c>
      <c r="E114" s="149">
        <v>6.7</v>
      </c>
    </row>
    <row r="115" spans="1:5" ht="29.25">
      <c r="A115" s="72" t="s">
        <v>59</v>
      </c>
      <c r="B115" s="52" t="s">
        <v>122</v>
      </c>
      <c r="C115" s="50" t="s">
        <v>233</v>
      </c>
      <c r="D115" s="69">
        <v>98.5</v>
      </c>
      <c r="E115" s="149">
        <v>36.1</v>
      </c>
    </row>
    <row r="116" spans="1:5" ht="17.25" customHeight="1">
      <c r="A116" s="28" t="s">
        <v>120</v>
      </c>
      <c r="B116" s="12" t="s">
        <v>33</v>
      </c>
      <c r="C116" s="24" t="s">
        <v>252</v>
      </c>
      <c r="D116" s="69">
        <v>29.7</v>
      </c>
      <c r="E116" s="149">
        <v>117.6</v>
      </c>
    </row>
    <row r="117" spans="1:5" ht="30" customHeight="1">
      <c r="A117" s="46" t="s">
        <v>159</v>
      </c>
      <c r="B117" s="45" t="s">
        <v>34</v>
      </c>
      <c r="C117" s="46" t="s">
        <v>162</v>
      </c>
      <c r="D117" s="69">
        <v>28.5</v>
      </c>
      <c r="E117" s="69">
        <v>102.9</v>
      </c>
    </row>
    <row r="118" spans="1:5" ht="15.75" customHeight="1">
      <c r="A118" s="196" t="s">
        <v>228</v>
      </c>
      <c r="B118" s="196"/>
      <c r="C118" s="196"/>
      <c r="D118" s="196"/>
      <c r="E118" s="196"/>
    </row>
    <row r="119" spans="1:5" ht="33.75">
      <c r="A119" s="190" t="s">
        <v>187</v>
      </c>
      <c r="B119" s="81" t="s">
        <v>176</v>
      </c>
      <c r="C119" s="82" t="s">
        <v>28</v>
      </c>
      <c r="D119" s="148">
        <v>860.5</v>
      </c>
      <c r="E119" s="170" t="s">
        <v>376</v>
      </c>
    </row>
    <row r="120" spans="1:5" ht="15">
      <c r="A120" s="190"/>
      <c r="B120" s="204" t="s">
        <v>160</v>
      </c>
      <c r="C120" s="204"/>
      <c r="D120" s="204"/>
      <c r="E120" s="204"/>
    </row>
    <row r="121" spans="1:5" ht="33.75">
      <c r="A121" s="190"/>
      <c r="B121" s="83" t="s">
        <v>14</v>
      </c>
      <c r="C121" s="84" t="s">
        <v>28</v>
      </c>
      <c r="D121" s="74">
        <v>350.5</v>
      </c>
      <c r="E121" s="170" t="s">
        <v>377</v>
      </c>
    </row>
    <row r="122" spans="1:5" ht="15">
      <c r="A122" s="190"/>
      <c r="B122" s="83" t="s">
        <v>20</v>
      </c>
      <c r="C122" s="84" t="s">
        <v>28</v>
      </c>
      <c r="D122" s="74">
        <v>-17.2</v>
      </c>
      <c r="E122" s="86">
        <v>52.3</v>
      </c>
    </row>
    <row r="123" spans="1:5" ht="57" customHeight="1">
      <c r="A123" s="190"/>
      <c r="B123" s="83" t="s">
        <v>15</v>
      </c>
      <c r="C123" s="84" t="s">
        <v>28</v>
      </c>
      <c r="D123" s="74">
        <v>480</v>
      </c>
      <c r="E123" s="86">
        <v>121.94</v>
      </c>
    </row>
    <row r="124" spans="1:5" ht="15">
      <c r="A124" s="190"/>
      <c r="B124" s="83" t="s">
        <v>267</v>
      </c>
      <c r="C124" s="84" t="s">
        <v>28</v>
      </c>
      <c r="D124" s="74">
        <v>0.4</v>
      </c>
      <c r="E124" s="86">
        <v>100.8</v>
      </c>
    </row>
    <row r="125" spans="1:5" ht="23.25">
      <c r="A125" s="190"/>
      <c r="B125" s="83" t="s">
        <v>13</v>
      </c>
      <c r="C125" s="84" t="s">
        <v>28</v>
      </c>
      <c r="D125" s="74">
        <v>1.4</v>
      </c>
      <c r="E125" s="164" t="s">
        <v>369</v>
      </c>
    </row>
    <row r="126" spans="1:5" ht="15">
      <c r="A126" s="190" t="s">
        <v>188</v>
      </c>
      <c r="B126" s="206" t="s">
        <v>69</v>
      </c>
      <c r="C126" s="206"/>
      <c r="D126" s="206"/>
      <c r="E126" s="206"/>
    </row>
    <row r="127" spans="1:5" ht="15">
      <c r="A127" s="190"/>
      <c r="B127" s="85" t="s">
        <v>178</v>
      </c>
      <c r="C127" s="87" t="s">
        <v>70</v>
      </c>
      <c r="D127" s="74" t="s">
        <v>370</v>
      </c>
      <c r="E127" s="74" t="s">
        <v>373</v>
      </c>
    </row>
    <row r="128" spans="1:5" ht="15">
      <c r="A128" s="190"/>
      <c r="B128" s="85" t="s">
        <v>177</v>
      </c>
      <c r="C128" s="87" t="s">
        <v>70</v>
      </c>
      <c r="D128" s="74" t="s">
        <v>371</v>
      </c>
      <c r="E128" s="74" t="s">
        <v>374</v>
      </c>
    </row>
    <row r="129" spans="1:5" ht="15">
      <c r="A129" s="190"/>
      <c r="B129" s="85" t="s">
        <v>192</v>
      </c>
      <c r="C129" s="87" t="s">
        <v>70</v>
      </c>
      <c r="D129" s="74" t="s">
        <v>372</v>
      </c>
      <c r="E129" s="74" t="s">
        <v>375</v>
      </c>
    </row>
    <row r="130" spans="1:5" ht="20.25" customHeight="1">
      <c r="A130" s="203" t="s">
        <v>253</v>
      </c>
      <c r="B130" s="203"/>
      <c r="C130" s="203"/>
      <c r="D130" s="203"/>
      <c r="E130" s="203"/>
    </row>
    <row r="131" spans="1:5" ht="15" customHeight="1">
      <c r="A131" s="201" t="s">
        <v>60</v>
      </c>
      <c r="B131" s="52" t="s">
        <v>185</v>
      </c>
      <c r="C131" s="50" t="s">
        <v>12</v>
      </c>
      <c r="D131" s="71">
        <v>2489600.8</v>
      </c>
      <c r="E131" s="71">
        <v>116.5</v>
      </c>
    </row>
    <row r="132" spans="1:5" ht="15">
      <c r="A132" s="201"/>
      <c r="B132" s="191" t="s">
        <v>75</v>
      </c>
      <c r="C132" s="191"/>
      <c r="D132" s="191"/>
      <c r="E132" s="191"/>
    </row>
    <row r="133" spans="1:5" ht="15">
      <c r="A133" s="201"/>
      <c r="B133" s="52" t="s">
        <v>169</v>
      </c>
      <c r="C133" s="50" t="s">
        <v>12</v>
      </c>
      <c r="D133" s="146">
        <v>487645.1</v>
      </c>
      <c r="E133" s="146">
        <v>98.5</v>
      </c>
    </row>
    <row r="134" spans="1:5" ht="15">
      <c r="A134" s="201"/>
      <c r="B134" s="45" t="s">
        <v>75</v>
      </c>
      <c r="C134" s="50"/>
      <c r="D134" s="118"/>
      <c r="E134" s="153"/>
    </row>
    <row r="135" spans="1:5" ht="15">
      <c r="A135" s="201"/>
      <c r="B135" s="45" t="s">
        <v>184</v>
      </c>
      <c r="C135" s="50" t="s">
        <v>12</v>
      </c>
      <c r="D135" s="70">
        <v>341610.2</v>
      </c>
      <c r="E135" s="70">
        <v>100.8</v>
      </c>
    </row>
    <row r="136" spans="1:5" ht="15">
      <c r="A136" s="201"/>
      <c r="B136" s="45" t="s">
        <v>314</v>
      </c>
      <c r="C136" s="50" t="s">
        <v>12</v>
      </c>
      <c r="D136" s="70">
        <v>20527.6</v>
      </c>
      <c r="E136" s="70">
        <v>140.2</v>
      </c>
    </row>
    <row r="137" spans="1:5" ht="15">
      <c r="A137" s="201"/>
      <c r="B137" s="45" t="s">
        <v>167</v>
      </c>
      <c r="C137" s="50" t="s">
        <v>12</v>
      </c>
      <c r="D137" s="70">
        <v>52795.1</v>
      </c>
      <c r="E137" s="70">
        <v>108.3</v>
      </c>
    </row>
    <row r="138" spans="1:5" ht="15">
      <c r="A138" s="201"/>
      <c r="B138" s="45" t="s">
        <v>16</v>
      </c>
      <c r="C138" s="50" t="s">
        <v>12</v>
      </c>
      <c r="D138" s="70">
        <v>66581.5</v>
      </c>
      <c r="E138" s="70">
        <v>76.1</v>
      </c>
    </row>
    <row r="139" spans="1:5" ht="15">
      <c r="A139" s="201"/>
      <c r="B139" s="45" t="s">
        <v>170</v>
      </c>
      <c r="C139" s="50" t="s">
        <v>12</v>
      </c>
      <c r="D139" s="70">
        <v>6054.2</v>
      </c>
      <c r="E139" s="70">
        <v>114.8</v>
      </c>
    </row>
    <row r="140" spans="1:5" ht="29.25" customHeight="1">
      <c r="A140" s="201"/>
      <c r="B140" s="45" t="s">
        <v>186</v>
      </c>
      <c r="C140" s="50" t="s">
        <v>12</v>
      </c>
      <c r="D140" s="70">
        <v>76.5</v>
      </c>
      <c r="E140" s="70">
        <v>38250</v>
      </c>
    </row>
    <row r="141" spans="1:5" ht="15" customHeight="1">
      <c r="A141" s="201"/>
      <c r="B141" s="52" t="s">
        <v>171</v>
      </c>
      <c r="C141" s="50" t="s">
        <v>12</v>
      </c>
      <c r="D141" s="146">
        <v>143154.1</v>
      </c>
      <c r="E141" s="146">
        <v>128</v>
      </c>
    </row>
    <row r="142" spans="1:5" ht="45">
      <c r="A142" s="201"/>
      <c r="B142" s="45" t="s">
        <v>166</v>
      </c>
      <c r="C142" s="50" t="s">
        <v>12</v>
      </c>
      <c r="D142" s="70">
        <v>58897.3</v>
      </c>
      <c r="E142" s="70">
        <v>108.5</v>
      </c>
    </row>
    <row r="143" spans="1:5" ht="27" customHeight="1">
      <c r="A143" s="201"/>
      <c r="B143" s="53" t="s">
        <v>79</v>
      </c>
      <c r="C143" s="50" t="s">
        <v>12</v>
      </c>
      <c r="D143" s="70">
        <v>15237.3</v>
      </c>
      <c r="E143" s="70">
        <v>101.5</v>
      </c>
    </row>
    <row r="144" spans="1:5" ht="27" customHeight="1">
      <c r="A144" s="201"/>
      <c r="B144" s="54" t="s">
        <v>61</v>
      </c>
      <c r="C144" s="50" t="s">
        <v>12</v>
      </c>
      <c r="D144" s="70">
        <v>40686.9</v>
      </c>
      <c r="E144" s="70">
        <v>112.7</v>
      </c>
    </row>
    <row r="145" spans="1:5" ht="15.75" customHeight="1">
      <c r="A145" s="201"/>
      <c r="B145" s="47" t="s">
        <v>173</v>
      </c>
      <c r="C145" s="50" t="s">
        <v>12</v>
      </c>
      <c r="D145" s="70">
        <v>5307.9</v>
      </c>
      <c r="E145" s="70">
        <v>130.8</v>
      </c>
    </row>
    <row r="146" spans="1:5" ht="15">
      <c r="A146" s="201"/>
      <c r="B146" s="53" t="s">
        <v>62</v>
      </c>
      <c r="C146" s="50" t="s">
        <v>12</v>
      </c>
      <c r="D146" s="70">
        <v>23024.699999999997</v>
      </c>
      <c r="E146" s="70">
        <v>949</v>
      </c>
    </row>
    <row r="147" spans="1:5" ht="42.75">
      <c r="A147" s="201"/>
      <c r="B147" s="147" t="s">
        <v>175</v>
      </c>
      <c r="C147" s="50" t="s">
        <v>12</v>
      </c>
      <c r="D147" s="146">
        <v>1858801.6</v>
      </c>
      <c r="E147" s="146">
        <v>121.5</v>
      </c>
    </row>
    <row r="148" spans="1:5" ht="15">
      <c r="A148" s="201" t="s">
        <v>68</v>
      </c>
      <c r="B148" s="55" t="s">
        <v>83</v>
      </c>
      <c r="C148" s="50" t="s">
        <v>12</v>
      </c>
      <c r="D148" s="71">
        <v>2468097.2</v>
      </c>
      <c r="E148" s="71">
        <v>117.2</v>
      </c>
    </row>
    <row r="149" spans="1:5" ht="15">
      <c r="A149" s="201"/>
      <c r="B149" s="45" t="s">
        <v>17</v>
      </c>
      <c r="C149" s="50" t="s">
        <v>12</v>
      </c>
      <c r="D149" s="168">
        <v>226320.8</v>
      </c>
      <c r="E149" s="69">
        <v>115.4</v>
      </c>
    </row>
    <row r="150" spans="1:5" ht="15">
      <c r="A150" s="201"/>
      <c r="B150" s="56" t="s">
        <v>134</v>
      </c>
      <c r="C150" s="50" t="s">
        <v>12</v>
      </c>
      <c r="D150" s="168">
        <v>2612.5</v>
      </c>
      <c r="E150" s="69">
        <v>91</v>
      </c>
    </row>
    <row r="151" spans="1:5" ht="30">
      <c r="A151" s="201"/>
      <c r="B151" s="53" t="s">
        <v>135</v>
      </c>
      <c r="C151" s="50" t="s">
        <v>12</v>
      </c>
      <c r="D151" s="168">
        <v>1210.7</v>
      </c>
      <c r="E151" s="149">
        <v>16.6</v>
      </c>
    </row>
    <row r="152" spans="1:5" ht="15">
      <c r="A152" s="201"/>
      <c r="B152" s="56" t="s">
        <v>136</v>
      </c>
      <c r="C152" s="50" t="s">
        <v>12</v>
      </c>
      <c r="D152" s="168">
        <v>152512.8</v>
      </c>
      <c r="E152" s="149">
        <v>158.4</v>
      </c>
    </row>
    <row r="153" spans="1:5" ht="15">
      <c r="A153" s="201"/>
      <c r="B153" s="56" t="s">
        <v>137</v>
      </c>
      <c r="C153" s="50" t="s">
        <v>12</v>
      </c>
      <c r="D153" s="168">
        <v>274095</v>
      </c>
      <c r="E153" s="69">
        <v>103.8</v>
      </c>
    </row>
    <row r="154" spans="1:5" ht="15">
      <c r="A154" s="201"/>
      <c r="B154" s="56" t="s">
        <v>168</v>
      </c>
      <c r="C154" s="50" t="s">
        <v>12</v>
      </c>
      <c r="D154" s="168"/>
      <c r="E154" s="69"/>
    </row>
    <row r="155" spans="1:5" ht="13.5" customHeight="1">
      <c r="A155" s="201"/>
      <c r="B155" s="56" t="s">
        <v>138</v>
      </c>
      <c r="C155" s="50" t="s">
        <v>12</v>
      </c>
      <c r="D155" s="168">
        <v>1218986.9</v>
      </c>
      <c r="E155" s="69">
        <v>126.6</v>
      </c>
    </row>
    <row r="156" spans="1:5" ht="15">
      <c r="A156" s="201"/>
      <c r="B156" s="57" t="s">
        <v>193</v>
      </c>
      <c r="C156" s="50" t="s">
        <v>12</v>
      </c>
      <c r="D156" s="168">
        <v>275199.2</v>
      </c>
      <c r="E156" s="69">
        <v>240.9</v>
      </c>
    </row>
    <row r="157" spans="1:5" ht="15">
      <c r="A157" s="201"/>
      <c r="B157" s="53" t="s">
        <v>194</v>
      </c>
      <c r="C157" s="50" t="s">
        <v>12</v>
      </c>
      <c r="D157" s="168">
        <v>0</v>
      </c>
      <c r="E157" s="69"/>
    </row>
    <row r="158" spans="1:5" ht="15">
      <c r="A158" s="201"/>
      <c r="B158" s="53" t="s">
        <v>139</v>
      </c>
      <c r="C158" s="50" t="s">
        <v>12</v>
      </c>
      <c r="D158" s="168">
        <v>193362.7</v>
      </c>
      <c r="E158" s="69">
        <v>53.2</v>
      </c>
    </row>
    <row r="159" spans="1:5" ht="15">
      <c r="A159" s="201"/>
      <c r="B159" s="53" t="s">
        <v>195</v>
      </c>
      <c r="C159" s="50" t="s">
        <v>12</v>
      </c>
      <c r="D159" s="168">
        <v>119796.6</v>
      </c>
      <c r="E159" s="149">
        <v>126.7</v>
      </c>
    </row>
    <row r="160" spans="1:5" ht="15">
      <c r="A160" s="201"/>
      <c r="B160" s="53" t="s">
        <v>198</v>
      </c>
      <c r="C160" s="50" t="s">
        <v>12</v>
      </c>
      <c r="D160" s="168">
        <v>4000</v>
      </c>
      <c r="E160" s="69">
        <v>111.1</v>
      </c>
    </row>
    <row r="161" spans="1:5" ht="30">
      <c r="A161" s="201"/>
      <c r="B161" s="53" t="s">
        <v>196</v>
      </c>
      <c r="C161" s="50" t="s">
        <v>12</v>
      </c>
      <c r="D161" s="69"/>
      <c r="E161" s="69"/>
    </row>
    <row r="162" spans="1:5" ht="30">
      <c r="A162" s="201"/>
      <c r="B162" s="54" t="s">
        <v>197</v>
      </c>
      <c r="C162" s="50" t="s">
        <v>12</v>
      </c>
      <c r="D162" s="69"/>
      <c r="E162" s="69"/>
    </row>
    <row r="163" spans="1:5" ht="30">
      <c r="A163" s="62" t="s">
        <v>189</v>
      </c>
      <c r="B163" s="20" t="s">
        <v>85</v>
      </c>
      <c r="C163" s="30" t="s">
        <v>161</v>
      </c>
      <c r="D163" s="70">
        <v>48039.5</v>
      </c>
      <c r="E163" s="70">
        <v>116.5</v>
      </c>
    </row>
    <row r="164" spans="1:5" ht="30">
      <c r="A164" s="62" t="s">
        <v>190</v>
      </c>
      <c r="B164" s="20" t="s">
        <v>84</v>
      </c>
      <c r="C164" s="30" t="s">
        <v>161</v>
      </c>
      <c r="D164" s="154">
        <v>47624.6</v>
      </c>
      <c r="E164" s="154">
        <v>117.2</v>
      </c>
    </row>
    <row r="165" spans="1:5" ht="16.5" customHeight="1">
      <c r="A165" s="203" t="s">
        <v>200</v>
      </c>
      <c r="B165" s="203"/>
      <c r="C165" s="203"/>
      <c r="D165" s="203"/>
      <c r="E165" s="203"/>
    </row>
    <row r="166" spans="1:5" ht="30">
      <c r="A166" s="185" t="s">
        <v>63</v>
      </c>
      <c r="B166" s="20" t="s">
        <v>179</v>
      </c>
      <c r="C166" s="15" t="s">
        <v>29</v>
      </c>
      <c r="D166" s="22" t="s">
        <v>413</v>
      </c>
      <c r="E166" s="22" t="s">
        <v>416</v>
      </c>
    </row>
    <row r="167" spans="1:5" ht="15.75" customHeight="1">
      <c r="A167" s="186"/>
      <c r="B167" s="16" t="s">
        <v>180</v>
      </c>
      <c r="C167" s="15" t="s">
        <v>29</v>
      </c>
      <c r="D167" s="22" t="s">
        <v>414</v>
      </c>
      <c r="E167" s="22" t="s">
        <v>417</v>
      </c>
    </row>
    <row r="168" spans="1:5" ht="15" customHeight="1">
      <c r="A168" s="187" t="s">
        <v>254</v>
      </c>
      <c r="B168" s="17" t="s">
        <v>30</v>
      </c>
      <c r="C168" s="15" t="s">
        <v>31</v>
      </c>
      <c r="D168" s="22">
        <v>10</v>
      </c>
      <c r="E168" s="22">
        <v>100</v>
      </c>
    </row>
    <row r="169" spans="1:5" ht="15" customHeight="1">
      <c r="A169" s="187" t="s">
        <v>255</v>
      </c>
      <c r="B169" s="20" t="s">
        <v>32</v>
      </c>
      <c r="C169" s="15" t="s">
        <v>27</v>
      </c>
      <c r="D169" s="17">
        <v>2.1</v>
      </c>
      <c r="E169" s="17">
        <v>87.5</v>
      </c>
    </row>
    <row r="170" spans="1:5" ht="30">
      <c r="A170" s="188" t="s">
        <v>256</v>
      </c>
      <c r="B170" s="32" t="s">
        <v>86</v>
      </c>
      <c r="C170" s="15" t="s">
        <v>27</v>
      </c>
      <c r="D170" s="16">
        <v>11.1</v>
      </c>
      <c r="E170" s="17">
        <v>88.8</v>
      </c>
    </row>
    <row r="171" spans="1:5" ht="30">
      <c r="A171" s="73" t="s">
        <v>257</v>
      </c>
      <c r="B171" s="45" t="s">
        <v>87</v>
      </c>
      <c r="C171" s="46" t="s">
        <v>27</v>
      </c>
      <c r="D171" s="16">
        <v>87.3</v>
      </c>
      <c r="E171" s="17">
        <v>98.9</v>
      </c>
    </row>
    <row r="172" spans="1:5" ht="45">
      <c r="A172" s="208" t="s">
        <v>258</v>
      </c>
      <c r="B172" s="45" t="s">
        <v>181</v>
      </c>
      <c r="C172" s="46" t="s">
        <v>27</v>
      </c>
      <c r="D172" s="47">
        <v>100</v>
      </c>
      <c r="E172" s="48">
        <v>100</v>
      </c>
    </row>
    <row r="173" spans="1:5" ht="15">
      <c r="A173" s="209"/>
      <c r="B173" s="207" t="s">
        <v>75</v>
      </c>
      <c r="C173" s="207"/>
      <c r="D173" s="207"/>
      <c r="E173" s="207"/>
    </row>
    <row r="174" spans="1:5" ht="15">
      <c r="A174" s="209"/>
      <c r="B174" s="45" t="s">
        <v>35</v>
      </c>
      <c r="C174" s="46" t="s">
        <v>27</v>
      </c>
      <c r="D174" s="47">
        <v>100</v>
      </c>
      <c r="E174" s="47">
        <v>100</v>
      </c>
    </row>
    <row r="175" spans="1:5" ht="15">
      <c r="A175" s="209"/>
      <c r="B175" s="45" t="s">
        <v>36</v>
      </c>
      <c r="C175" s="46" t="s">
        <v>27</v>
      </c>
      <c r="D175" s="47">
        <v>100</v>
      </c>
      <c r="E175" s="47">
        <v>100</v>
      </c>
    </row>
    <row r="176" spans="1:5" ht="15">
      <c r="A176" s="209"/>
      <c r="B176" s="45" t="s">
        <v>37</v>
      </c>
      <c r="C176" s="46" t="s">
        <v>27</v>
      </c>
      <c r="D176" s="47">
        <v>100</v>
      </c>
      <c r="E176" s="47">
        <v>100</v>
      </c>
    </row>
    <row r="177" spans="1:5" ht="15">
      <c r="A177" s="209"/>
      <c r="B177" s="45" t="s">
        <v>38</v>
      </c>
      <c r="C177" s="46" t="s">
        <v>27</v>
      </c>
      <c r="D177" s="47">
        <v>100</v>
      </c>
      <c r="E177" s="47">
        <v>100</v>
      </c>
    </row>
    <row r="178" spans="1:5" ht="15" customHeight="1">
      <c r="A178" s="8"/>
      <c r="B178" s="9"/>
      <c r="C178" s="10"/>
      <c r="D178" s="9"/>
      <c r="E178" s="9"/>
    </row>
    <row r="179" spans="1:5" ht="24" customHeight="1">
      <c r="A179" s="8"/>
      <c r="B179" s="9"/>
      <c r="C179" s="10"/>
      <c r="D179" s="9"/>
      <c r="E179" s="9"/>
    </row>
    <row r="180" spans="1:5" ht="15">
      <c r="A180" s="8"/>
      <c r="B180" s="9"/>
      <c r="C180" s="10"/>
      <c r="D180" s="9"/>
      <c r="E180" s="9"/>
    </row>
    <row r="181" spans="1:5" ht="15">
      <c r="A181" s="8"/>
      <c r="B181" s="9"/>
      <c r="C181" s="10"/>
      <c r="D181" s="9"/>
      <c r="E181" s="9"/>
    </row>
    <row r="182" spans="1:5" ht="15">
      <c r="A182" s="10"/>
      <c r="B182" s="9"/>
      <c r="C182" s="10"/>
      <c r="D182" s="9"/>
      <c r="E182" s="9"/>
    </row>
    <row r="183" spans="1:5" ht="15">
      <c r="A183" s="10"/>
      <c r="B183" s="9"/>
      <c r="C183" s="10"/>
      <c r="D183" s="9"/>
      <c r="E183" s="9"/>
    </row>
    <row r="184" spans="1:5" ht="15">
      <c r="A184" s="10"/>
      <c r="B184" s="9"/>
      <c r="C184" s="10"/>
      <c r="D184" s="9"/>
      <c r="E184" s="9"/>
    </row>
    <row r="185" spans="1:5" ht="15">
      <c r="A185" s="10"/>
      <c r="B185" s="9"/>
      <c r="C185" s="10"/>
      <c r="D185" s="9"/>
      <c r="E185" s="9"/>
    </row>
    <row r="186" spans="1:5" ht="15">
      <c r="A186" s="10"/>
      <c r="B186" s="9"/>
      <c r="C186" s="10"/>
      <c r="D186" s="9"/>
      <c r="E186" s="9"/>
    </row>
    <row r="187" spans="1:5" ht="10.5" customHeight="1">
      <c r="A187" s="10"/>
      <c r="B187" s="9"/>
      <c r="C187" s="10"/>
      <c r="D187" s="9"/>
      <c r="E187" s="9"/>
    </row>
    <row r="188" spans="1:5" ht="11.25" customHeight="1">
      <c r="A188" s="10"/>
      <c r="B188" s="9"/>
      <c r="C188" s="10"/>
      <c r="D188" s="9"/>
      <c r="E188" s="9"/>
    </row>
    <row r="189" spans="1:5" ht="11.25" customHeight="1">
      <c r="A189" s="10"/>
      <c r="B189" s="9"/>
      <c r="C189" s="10"/>
      <c r="D189" s="9"/>
      <c r="E189" s="9"/>
    </row>
    <row r="190" spans="1:5" ht="11.25" customHeight="1">
      <c r="A190" s="10"/>
      <c r="B190" s="9"/>
      <c r="C190" s="10"/>
      <c r="D190" s="9"/>
      <c r="E190" s="9"/>
    </row>
    <row r="191" spans="1:5" ht="11.25" customHeight="1">
      <c r="A191" s="10"/>
      <c r="B191" s="9"/>
      <c r="C191" s="10"/>
      <c r="D191" s="9"/>
      <c r="E191" s="9"/>
    </row>
    <row r="192" spans="1:5" ht="15">
      <c r="A192" s="10"/>
      <c r="B192" s="9"/>
      <c r="C192" s="10"/>
      <c r="D192" s="9"/>
      <c r="E192" s="9"/>
    </row>
    <row r="193" spans="1:5" ht="15">
      <c r="A193" s="10"/>
      <c r="B193" s="9"/>
      <c r="C193" s="10"/>
      <c r="D193" s="9"/>
      <c r="E193" s="9"/>
    </row>
    <row r="194" spans="1:5" ht="25.5" customHeight="1">
      <c r="A194" s="10"/>
      <c r="B194" s="9"/>
      <c r="C194" s="10"/>
      <c r="D194" s="9"/>
      <c r="E194" s="9"/>
    </row>
    <row r="195" spans="1:5" ht="12.75" customHeight="1">
      <c r="A195" s="10"/>
      <c r="B195" s="9"/>
      <c r="C195" s="10"/>
      <c r="D195" s="9"/>
      <c r="E195" s="9"/>
    </row>
    <row r="196" spans="1:5" ht="15">
      <c r="A196" s="10"/>
      <c r="B196" s="9"/>
      <c r="C196" s="10"/>
      <c r="D196" s="9"/>
      <c r="E196" s="9"/>
    </row>
    <row r="197" spans="1:5" ht="15">
      <c r="A197" s="10"/>
      <c r="B197" s="9"/>
      <c r="C197" s="10"/>
      <c r="D197" s="9"/>
      <c r="E197" s="9"/>
    </row>
    <row r="198" spans="1:5" ht="15">
      <c r="A198" s="10"/>
      <c r="B198" s="9"/>
      <c r="C198" s="10"/>
      <c r="D198" s="9"/>
      <c r="E198" s="9"/>
    </row>
    <row r="199" spans="1:5" ht="15">
      <c r="A199" s="10"/>
      <c r="B199" s="9"/>
      <c r="C199" s="10"/>
      <c r="D199" s="9"/>
      <c r="E199" s="9"/>
    </row>
    <row r="200" spans="1:5" ht="15">
      <c r="A200" s="10"/>
      <c r="B200" s="9"/>
      <c r="C200" s="10"/>
      <c r="D200" s="9"/>
      <c r="E200" s="9"/>
    </row>
    <row r="201" spans="1:5" ht="15">
      <c r="A201" s="10"/>
      <c r="B201" s="9"/>
      <c r="C201" s="10"/>
      <c r="D201" s="9"/>
      <c r="E201" s="9"/>
    </row>
    <row r="202" spans="1:5" ht="15">
      <c r="A202" s="10"/>
      <c r="B202" s="9"/>
      <c r="C202" s="10"/>
      <c r="D202" s="9"/>
      <c r="E202" s="9"/>
    </row>
    <row r="203" spans="1:5" ht="15">
      <c r="A203" s="10"/>
      <c r="B203" s="9"/>
      <c r="C203" s="10"/>
      <c r="D203" s="9"/>
      <c r="E203" s="9"/>
    </row>
    <row r="204" spans="1:5" ht="15">
      <c r="A204" s="10"/>
      <c r="B204" s="9"/>
      <c r="C204" s="10"/>
      <c r="D204" s="9"/>
      <c r="E204" s="9"/>
    </row>
    <row r="205" spans="1:5" ht="15">
      <c r="A205" s="10"/>
      <c r="B205" s="9"/>
      <c r="C205" s="10"/>
      <c r="D205" s="9"/>
      <c r="E205" s="9"/>
    </row>
    <row r="206" spans="1:5" ht="15">
      <c r="A206" s="10"/>
      <c r="B206" s="9"/>
      <c r="C206" s="10"/>
      <c r="D206" s="9"/>
      <c r="E206" s="9"/>
    </row>
    <row r="207" spans="1:5" ht="15">
      <c r="A207" s="10"/>
      <c r="B207" s="9"/>
      <c r="C207" s="10"/>
      <c r="D207" s="9"/>
      <c r="E207" s="9"/>
    </row>
    <row r="208" spans="1:5" ht="15">
      <c r="A208" s="10"/>
      <c r="B208" s="9"/>
      <c r="C208" s="10"/>
      <c r="D208" s="9"/>
      <c r="E208" s="9"/>
    </row>
    <row r="209" spans="1:5" ht="15">
      <c r="A209" s="10"/>
      <c r="B209" s="9"/>
      <c r="C209" s="10"/>
      <c r="D209" s="9"/>
      <c r="E209" s="9"/>
    </row>
    <row r="210" spans="1:5" ht="15">
      <c r="A210" s="10"/>
      <c r="B210" s="9"/>
      <c r="C210" s="10"/>
      <c r="D210" s="9"/>
      <c r="E210" s="9"/>
    </row>
    <row r="211" spans="1:5" ht="15">
      <c r="A211" s="10"/>
      <c r="B211" s="9"/>
      <c r="C211" s="10"/>
      <c r="D211" s="9"/>
      <c r="E211" s="9"/>
    </row>
    <row r="212" spans="1:5" ht="15">
      <c r="A212" s="10"/>
      <c r="B212" s="9"/>
      <c r="C212" s="10"/>
      <c r="D212" s="9"/>
      <c r="E212" s="9"/>
    </row>
    <row r="213" spans="1:5" ht="15">
      <c r="A213" s="10"/>
      <c r="B213" s="9"/>
      <c r="C213" s="10"/>
      <c r="D213" s="9"/>
      <c r="E213" s="9"/>
    </row>
    <row r="214" spans="1:5" ht="15">
      <c r="A214" s="10"/>
      <c r="B214" s="9"/>
      <c r="C214" s="10"/>
      <c r="D214" s="9"/>
      <c r="E214" s="9"/>
    </row>
    <row r="215" spans="1:5" ht="15">
      <c r="A215" s="10"/>
      <c r="B215" s="9"/>
      <c r="C215" s="10"/>
      <c r="D215" s="9"/>
      <c r="E215" s="9"/>
    </row>
    <row r="216" spans="1:5" ht="15">
      <c r="A216" s="10"/>
      <c r="B216" s="9"/>
      <c r="C216" s="10"/>
      <c r="D216" s="9"/>
      <c r="E216" s="9"/>
    </row>
    <row r="217" spans="1:5" ht="15">
      <c r="A217" s="10"/>
      <c r="B217" s="9"/>
      <c r="C217" s="10"/>
      <c r="D217" s="9"/>
      <c r="E217" s="9"/>
    </row>
    <row r="218" spans="1:5" ht="15">
      <c r="A218" s="10"/>
      <c r="B218" s="9"/>
      <c r="C218" s="10"/>
      <c r="D218" s="9"/>
      <c r="E218" s="9"/>
    </row>
    <row r="219" spans="1:5" ht="15">
      <c r="A219" s="10"/>
      <c r="B219" s="9"/>
      <c r="C219" s="10"/>
      <c r="D219" s="9"/>
      <c r="E219" s="9"/>
    </row>
    <row r="220" spans="1:5" ht="15">
      <c r="A220" s="10"/>
      <c r="B220" s="9"/>
      <c r="C220" s="10"/>
      <c r="D220" s="9"/>
      <c r="E220" s="9"/>
    </row>
    <row r="221" spans="1:5" ht="15">
      <c r="A221" s="10"/>
      <c r="B221" s="9"/>
      <c r="C221" s="10"/>
      <c r="D221" s="9"/>
      <c r="E221" s="9"/>
    </row>
    <row r="222" spans="1:5" ht="15">
      <c r="A222" s="10"/>
      <c r="B222" s="9"/>
      <c r="C222" s="10"/>
      <c r="D222" s="9"/>
      <c r="E222" s="9"/>
    </row>
    <row r="223" spans="1:5" ht="15">
      <c r="A223" s="10"/>
      <c r="B223" s="9"/>
      <c r="C223" s="10"/>
      <c r="D223" s="9"/>
      <c r="E223" s="9"/>
    </row>
    <row r="224" spans="1:5" ht="15">
      <c r="A224" s="10"/>
      <c r="B224" s="9"/>
      <c r="C224" s="10"/>
      <c r="D224" s="9"/>
      <c r="E224" s="9"/>
    </row>
    <row r="225" spans="1:5" ht="15">
      <c r="A225" s="10"/>
      <c r="B225" s="9"/>
      <c r="C225" s="10"/>
      <c r="D225" s="9"/>
      <c r="E225" s="9"/>
    </row>
    <row r="226" spans="1:5" ht="15">
      <c r="A226" s="10"/>
      <c r="B226" s="9"/>
      <c r="C226" s="10"/>
      <c r="D226" s="9"/>
      <c r="E226" s="9"/>
    </row>
    <row r="227" spans="1:5" ht="15">
      <c r="A227" s="10"/>
      <c r="B227" s="9"/>
      <c r="C227" s="10"/>
      <c r="D227" s="9"/>
      <c r="E227" s="9"/>
    </row>
    <row r="228" spans="1:5" ht="15">
      <c r="A228" s="10"/>
      <c r="B228" s="9"/>
      <c r="C228" s="10"/>
      <c r="D228" s="9"/>
      <c r="E228" s="9"/>
    </row>
    <row r="229" spans="1:5" ht="15">
      <c r="A229" s="10"/>
      <c r="B229" s="9"/>
      <c r="C229" s="10"/>
      <c r="D229" s="9"/>
      <c r="E229" s="9"/>
    </row>
    <row r="230" spans="1:5" ht="15">
      <c r="A230" s="10"/>
      <c r="B230" s="9"/>
      <c r="C230" s="10"/>
      <c r="D230" s="9"/>
      <c r="E230" s="9"/>
    </row>
    <row r="231" spans="1:5" ht="15">
      <c r="A231" s="10"/>
      <c r="B231" s="9"/>
      <c r="C231" s="10"/>
      <c r="D231" s="9"/>
      <c r="E231" s="9"/>
    </row>
    <row r="232" spans="1:5" ht="15">
      <c r="A232" s="10"/>
      <c r="B232" s="9"/>
      <c r="C232" s="10"/>
      <c r="D232" s="9"/>
      <c r="E232" s="9"/>
    </row>
    <row r="233" spans="1:5" ht="15">
      <c r="A233" s="10"/>
      <c r="B233" s="9"/>
      <c r="C233" s="10"/>
      <c r="D233" s="9"/>
      <c r="E233" s="9"/>
    </row>
    <row r="234" spans="1:5" ht="15">
      <c r="A234" s="10"/>
      <c r="B234" s="9"/>
      <c r="C234" s="10"/>
      <c r="D234" s="9"/>
      <c r="E234" s="9"/>
    </row>
    <row r="235" spans="1:5" ht="15">
      <c r="A235" s="10"/>
      <c r="B235" s="9"/>
      <c r="C235" s="10"/>
      <c r="D235" s="9"/>
      <c r="E235" s="9"/>
    </row>
    <row r="236" spans="1:5" ht="15">
      <c r="A236" s="10"/>
      <c r="B236" s="9"/>
      <c r="C236" s="10"/>
      <c r="D236" s="9"/>
      <c r="E236" s="9"/>
    </row>
    <row r="237" spans="1:5" ht="15">
      <c r="A237" s="10"/>
      <c r="B237" s="9"/>
      <c r="C237" s="10"/>
      <c r="D237" s="9"/>
      <c r="E237" s="9"/>
    </row>
    <row r="238" spans="1:5" ht="15">
      <c r="A238" s="10"/>
      <c r="B238" s="9"/>
      <c r="C238" s="10"/>
      <c r="D238" s="9"/>
      <c r="E238" s="9"/>
    </row>
    <row r="239" spans="1:5" ht="15">
      <c r="A239" s="10"/>
      <c r="B239" s="9"/>
      <c r="C239" s="10"/>
      <c r="D239" s="9"/>
      <c r="E239" s="9"/>
    </row>
    <row r="240" spans="1:5" ht="15">
      <c r="A240" s="10"/>
      <c r="B240" s="9"/>
      <c r="C240" s="10"/>
      <c r="D240" s="9"/>
      <c r="E240" s="9"/>
    </row>
    <row r="241" spans="1:5" ht="15">
      <c r="A241" s="10"/>
      <c r="B241" s="9"/>
      <c r="C241" s="10"/>
      <c r="D241" s="9"/>
      <c r="E241" s="9"/>
    </row>
    <row r="242" spans="1:5" ht="15">
      <c r="A242" s="10"/>
      <c r="B242" s="9"/>
      <c r="C242" s="10"/>
      <c r="D242" s="9"/>
      <c r="E242" s="9"/>
    </row>
    <row r="243" spans="1:5" ht="15">
      <c r="A243" s="10"/>
      <c r="B243" s="9"/>
      <c r="C243" s="10"/>
      <c r="D243" s="9"/>
      <c r="E243" s="9"/>
    </row>
    <row r="244" spans="1:5" ht="15">
      <c r="A244" s="10"/>
      <c r="B244" s="9"/>
      <c r="C244" s="10"/>
      <c r="D244" s="9"/>
      <c r="E244" s="9"/>
    </row>
    <row r="245" spans="1:5" ht="15">
      <c r="A245" s="10"/>
      <c r="B245" s="9"/>
      <c r="C245" s="10"/>
      <c r="D245" s="9"/>
      <c r="E245" s="9"/>
    </row>
    <row r="246" spans="1:5" ht="15">
      <c r="A246" s="10"/>
      <c r="B246" s="9"/>
      <c r="C246" s="10"/>
      <c r="D246" s="9"/>
      <c r="E246" s="9"/>
    </row>
    <row r="247" spans="1:5" ht="15">
      <c r="A247" s="10"/>
      <c r="B247" s="9"/>
      <c r="C247" s="10"/>
      <c r="D247" s="9"/>
      <c r="E247" s="9"/>
    </row>
    <row r="248" spans="1:5" ht="15">
      <c r="A248" s="10"/>
      <c r="B248" s="9"/>
      <c r="C248" s="10"/>
      <c r="D248" s="9"/>
      <c r="E248" s="9"/>
    </row>
    <row r="249" spans="1:5" ht="15">
      <c r="A249" s="10"/>
      <c r="B249" s="9"/>
      <c r="C249" s="10"/>
      <c r="D249" s="9"/>
      <c r="E249" s="9"/>
    </row>
    <row r="250" spans="1:5" ht="15">
      <c r="A250" s="10"/>
      <c r="B250" s="9"/>
      <c r="C250" s="10"/>
      <c r="D250" s="9"/>
      <c r="E250" s="9"/>
    </row>
    <row r="251" spans="1:5" ht="15">
      <c r="A251" s="10"/>
      <c r="B251" s="9"/>
      <c r="C251" s="10"/>
      <c r="D251" s="9"/>
      <c r="E251" s="9"/>
    </row>
    <row r="252" spans="1:5" ht="15">
      <c r="A252" s="10"/>
      <c r="B252" s="9"/>
      <c r="C252" s="10"/>
      <c r="D252" s="9"/>
      <c r="E252" s="9"/>
    </row>
    <row r="253" spans="1:5" ht="15">
      <c r="A253" s="10"/>
      <c r="B253" s="9"/>
      <c r="C253" s="10"/>
      <c r="D253" s="9"/>
      <c r="E253" s="9"/>
    </row>
    <row r="254" spans="1:5" ht="15">
      <c r="A254" s="10"/>
      <c r="B254" s="9"/>
      <c r="C254" s="10"/>
      <c r="D254" s="9"/>
      <c r="E254" s="9"/>
    </row>
    <row r="255" spans="1:5" ht="15">
      <c r="A255" s="10"/>
      <c r="B255" s="9"/>
      <c r="C255" s="10"/>
      <c r="D255" s="9"/>
      <c r="E255" s="9"/>
    </row>
    <row r="256" spans="1:5" ht="15">
      <c r="A256" s="10"/>
      <c r="B256" s="9"/>
      <c r="C256" s="10"/>
      <c r="D256" s="9"/>
      <c r="E256" s="9"/>
    </row>
    <row r="257" spans="1:5" ht="15">
      <c r="A257" s="10"/>
      <c r="B257" s="9"/>
      <c r="C257" s="10"/>
      <c r="D257" s="9"/>
      <c r="E257" s="9"/>
    </row>
    <row r="258" spans="1:5" ht="15">
      <c r="A258" s="10"/>
      <c r="B258" s="9"/>
      <c r="C258" s="10"/>
      <c r="D258" s="9"/>
      <c r="E258" s="9"/>
    </row>
    <row r="259" spans="1:5" ht="15">
      <c r="A259" s="10"/>
      <c r="B259" s="9"/>
      <c r="C259" s="10"/>
      <c r="D259" s="9"/>
      <c r="E259" s="9"/>
    </row>
    <row r="260" spans="1:5" ht="15">
      <c r="A260" s="10"/>
      <c r="B260" s="9"/>
      <c r="C260" s="10"/>
      <c r="D260" s="9"/>
      <c r="E260" s="9"/>
    </row>
    <row r="261" spans="1:5" ht="15">
      <c r="A261" s="10"/>
      <c r="B261" s="9"/>
      <c r="C261" s="10"/>
      <c r="D261" s="9"/>
      <c r="E261" s="9"/>
    </row>
    <row r="262" spans="1:5" ht="15">
      <c r="A262" s="10"/>
      <c r="B262" s="9"/>
      <c r="C262" s="10"/>
      <c r="D262" s="9"/>
      <c r="E262" s="9"/>
    </row>
    <row r="263" spans="1:5" ht="15">
      <c r="A263" s="10"/>
      <c r="B263" s="9"/>
      <c r="C263" s="10"/>
      <c r="D263" s="9"/>
      <c r="E263" s="9"/>
    </row>
    <row r="264" spans="1:5" ht="15">
      <c r="A264" s="10"/>
      <c r="B264" s="9"/>
      <c r="C264" s="10"/>
      <c r="D264" s="9"/>
      <c r="E264" s="9"/>
    </row>
    <row r="265" spans="1:5" ht="15">
      <c r="A265" s="10"/>
      <c r="B265" s="9"/>
      <c r="C265" s="10"/>
      <c r="D265" s="9"/>
      <c r="E265" s="9"/>
    </row>
    <row r="266" spans="1:5" ht="15">
      <c r="A266" s="10"/>
      <c r="B266" s="9"/>
      <c r="C266" s="10"/>
      <c r="D266" s="9"/>
      <c r="E266" s="9"/>
    </row>
    <row r="267" spans="1:5" ht="15">
      <c r="A267" s="10"/>
      <c r="B267" s="9"/>
      <c r="C267" s="10"/>
      <c r="D267" s="9"/>
      <c r="E267" s="9"/>
    </row>
    <row r="268" spans="1:5" ht="15">
      <c r="A268" s="10"/>
      <c r="B268" s="9"/>
      <c r="C268" s="10"/>
      <c r="D268" s="9"/>
      <c r="E268" s="9"/>
    </row>
    <row r="269" spans="1:5" ht="15">
      <c r="A269" s="10"/>
      <c r="B269" s="9"/>
      <c r="C269" s="10"/>
      <c r="D269" s="9"/>
      <c r="E269" s="9"/>
    </row>
    <row r="270" spans="1:5" ht="15">
      <c r="A270" s="10"/>
      <c r="B270" s="9"/>
      <c r="C270" s="10"/>
      <c r="D270" s="9"/>
      <c r="E270" s="9"/>
    </row>
    <row r="271" spans="1:5" ht="15">
      <c r="A271" s="10"/>
      <c r="B271" s="9"/>
      <c r="C271" s="10"/>
      <c r="D271" s="9"/>
      <c r="E271" s="9"/>
    </row>
    <row r="272" spans="1:5" ht="15">
      <c r="A272" s="10"/>
      <c r="B272" s="9"/>
      <c r="C272" s="10"/>
      <c r="D272" s="9"/>
      <c r="E272" s="9"/>
    </row>
    <row r="273" spans="1:5" ht="15">
      <c r="A273" s="10"/>
      <c r="B273" s="9"/>
      <c r="C273" s="10"/>
      <c r="D273" s="9"/>
      <c r="E273" s="9"/>
    </row>
    <row r="274" spans="1:5" ht="15">
      <c r="A274" s="10"/>
      <c r="B274" s="9"/>
      <c r="C274" s="10"/>
      <c r="D274" s="9"/>
      <c r="E274" s="9"/>
    </row>
    <row r="275" spans="1:5" ht="15">
      <c r="A275" s="10"/>
      <c r="B275" s="9"/>
      <c r="C275" s="10"/>
      <c r="D275" s="9"/>
      <c r="E275" s="9"/>
    </row>
    <row r="286" ht="37.5" customHeight="1"/>
    <row r="297" ht="12.75" customHeight="1"/>
    <row r="298" ht="65.25" customHeight="1"/>
    <row r="299" ht="13.5" customHeight="1"/>
    <row r="300" ht="13.5" customHeight="1"/>
    <row r="301" ht="13.5" customHeight="1"/>
    <row r="302" ht="13.5" customHeight="1"/>
    <row r="303" ht="13.5" customHeight="1"/>
    <row r="304" ht="13.5" customHeight="1"/>
    <row r="305" ht="13.5" customHeight="1"/>
    <row r="309" ht="13.5" customHeight="1"/>
    <row r="311" ht="12" customHeight="1"/>
    <row r="315" ht="13.5" customHeight="1"/>
    <row r="316" ht="64.5" customHeight="1"/>
    <row r="322" ht="13.5" customHeight="1"/>
    <row r="325" ht="14.25" customHeight="1"/>
    <row r="353" ht="12.75" customHeight="1"/>
    <row r="382" ht="13.5" customHeight="1"/>
    <row r="391" ht="39.75" customHeight="1"/>
    <row r="398" ht="13.5" customHeight="1"/>
    <row r="403" ht="14.25" customHeight="1"/>
    <row r="404" ht="24" customHeight="1"/>
  </sheetData>
  <sheetProtection/>
  <mergeCells count="41">
    <mergeCell ref="B132:E132"/>
    <mergeCell ref="A93:E93"/>
    <mergeCell ref="A94:A107"/>
    <mergeCell ref="B79:E79"/>
    <mergeCell ref="B126:E126"/>
    <mergeCell ref="B173:E173"/>
    <mergeCell ref="A131:A147"/>
    <mergeCell ref="A148:A162"/>
    <mergeCell ref="A165:E165"/>
    <mergeCell ref="A172:A177"/>
    <mergeCell ref="A130:E130"/>
    <mergeCell ref="B109:E109"/>
    <mergeCell ref="A108:A114"/>
    <mergeCell ref="A118:E118"/>
    <mergeCell ref="A119:A125"/>
    <mergeCell ref="B95:E95"/>
    <mergeCell ref="B120:E120"/>
    <mergeCell ref="A126:A129"/>
    <mergeCell ref="A82:A88"/>
    <mergeCell ref="A6:A7"/>
    <mergeCell ref="A89:E89"/>
    <mergeCell ref="B33:E33"/>
    <mergeCell ref="D6:D7"/>
    <mergeCell ref="A18:A30"/>
    <mergeCell ref="A78:A81"/>
    <mergeCell ref="B19:E19"/>
    <mergeCell ref="A77:E77"/>
    <mergeCell ref="A32:A51"/>
    <mergeCell ref="A1:E1"/>
    <mergeCell ref="A8:E8"/>
    <mergeCell ref="A17:E17"/>
    <mergeCell ref="A2:E2"/>
    <mergeCell ref="A4:E4"/>
    <mergeCell ref="B6:B7"/>
    <mergeCell ref="A3:E3"/>
    <mergeCell ref="B40:E40"/>
    <mergeCell ref="A52:A64"/>
    <mergeCell ref="B53:E53"/>
    <mergeCell ref="E6:E7"/>
    <mergeCell ref="C6:C7"/>
    <mergeCell ref="A65:E65"/>
  </mergeCells>
  <printOptions/>
  <pageMargins left="0.5118110236220472" right="0.15748031496062992" top="0.15748031496062992" bottom="0.2362204724409449" header="0.31496062992125984"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23"/>
  <sheetViews>
    <sheetView zoomScalePageLayoutView="0" workbookViewId="0" topLeftCell="A1">
      <selection activeCell="D18" sqref="D18"/>
    </sheetView>
  </sheetViews>
  <sheetFormatPr defaultColWidth="9.00390625" defaultRowHeight="12.75"/>
  <cols>
    <col min="1" max="1" width="48.875" style="36" customWidth="1"/>
    <col min="2" max="2" width="11.00390625" style="37" customWidth="1"/>
    <col min="3" max="3" width="12.375" style="38" customWidth="1"/>
    <col min="4" max="4" width="12.625" style="38" customWidth="1"/>
    <col min="5" max="5" width="16.25390625" style="21" customWidth="1"/>
    <col min="6" max="16384" width="9.125" style="21" customWidth="1"/>
  </cols>
  <sheetData>
    <row r="1" spans="1:5" ht="15">
      <c r="A1" s="33"/>
      <c r="B1" s="34"/>
      <c r="C1" s="34"/>
      <c r="D1" s="212" t="s">
        <v>88</v>
      </c>
      <c r="E1" s="212"/>
    </row>
    <row r="2" spans="1:5" ht="15">
      <c r="A2" s="33"/>
      <c r="B2" s="34"/>
      <c r="C2" s="34"/>
      <c r="D2" s="35"/>
      <c r="E2" s="35"/>
    </row>
    <row r="3" spans="1:5" ht="18.75" customHeight="1">
      <c r="A3" s="213" t="s">
        <v>89</v>
      </c>
      <c r="B3" s="213"/>
      <c r="C3" s="213"/>
      <c r="D3" s="214"/>
      <c r="E3" s="214"/>
    </row>
    <row r="4" spans="1:5" ht="15">
      <c r="A4" s="214"/>
      <c r="B4" s="214"/>
      <c r="C4" s="214"/>
      <c r="D4" s="214"/>
      <c r="E4" s="214"/>
    </row>
    <row r="5" spans="1:5" ht="15">
      <c r="A5" s="210" t="s">
        <v>338</v>
      </c>
      <c r="B5" s="210"/>
      <c r="C5" s="210"/>
      <c r="D5" s="210"/>
      <c r="E5" s="210"/>
    </row>
    <row r="6" spans="1:5" ht="15">
      <c r="A6" s="210" t="s">
        <v>339</v>
      </c>
      <c r="B6" s="210"/>
      <c r="C6" s="210"/>
      <c r="D6" s="210"/>
      <c r="E6" s="210"/>
    </row>
    <row r="7" spans="1:5" ht="15">
      <c r="A7" s="210" t="s">
        <v>340</v>
      </c>
      <c r="B7" s="210"/>
      <c r="C7" s="210"/>
      <c r="D7" s="210"/>
      <c r="E7" s="210"/>
    </row>
    <row r="8" spans="1:5" ht="15">
      <c r="A8" s="211" t="s">
        <v>363</v>
      </c>
      <c r="B8" s="211"/>
      <c r="C8" s="211"/>
      <c r="D8" s="211"/>
      <c r="E8" s="211"/>
    </row>
    <row r="9" spans="1:5" ht="42.75">
      <c r="A9" s="115"/>
      <c r="B9" s="115" t="s">
        <v>72</v>
      </c>
      <c r="C9" s="77" t="s">
        <v>378</v>
      </c>
      <c r="D9" s="77" t="s">
        <v>379</v>
      </c>
      <c r="E9" s="77" t="s">
        <v>289</v>
      </c>
    </row>
    <row r="10" spans="1:5" ht="30">
      <c r="A10" s="116" t="s">
        <v>121</v>
      </c>
      <c r="B10" s="50" t="s">
        <v>28</v>
      </c>
      <c r="C10" s="50">
        <v>15.4</v>
      </c>
      <c r="D10" s="46">
        <v>169.6</v>
      </c>
      <c r="E10" s="143">
        <f>C10/D10</f>
        <v>0.09080188679245284</v>
      </c>
    </row>
    <row r="11" spans="1:5" ht="15">
      <c r="A11" s="51" t="s">
        <v>352</v>
      </c>
      <c r="B11" s="46" t="s">
        <v>3</v>
      </c>
      <c r="C11" s="46">
        <v>30</v>
      </c>
      <c r="D11" s="46">
        <v>99</v>
      </c>
      <c r="E11" s="143">
        <f>C11/D11</f>
        <v>0.30303030303030304</v>
      </c>
    </row>
    <row r="12" spans="1:5" ht="15">
      <c r="A12" s="51" t="s">
        <v>91</v>
      </c>
      <c r="B12" s="46" t="s">
        <v>39</v>
      </c>
      <c r="C12" s="46"/>
      <c r="D12" s="46"/>
      <c r="E12" s="143"/>
    </row>
    <row r="13" spans="1:5" ht="15">
      <c r="A13" s="116" t="s">
        <v>280</v>
      </c>
      <c r="B13" s="50" t="s">
        <v>11</v>
      </c>
      <c r="C13" s="173">
        <v>32772.8</v>
      </c>
      <c r="D13" s="174">
        <v>31818.4</v>
      </c>
      <c r="E13" s="143">
        <f>C13/D13</f>
        <v>1.0299952228899003</v>
      </c>
    </row>
    <row r="14" spans="1:5" ht="45">
      <c r="A14" s="116" t="s">
        <v>287</v>
      </c>
      <c r="B14" s="50"/>
      <c r="C14" s="50"/>
      <c r="D14" s="46"/>
      <c r="E14" s="143"/>
    </row>
    <row r="15" spans="1:5" ht="15">
      <c r="A15" s="51" t="s">
        <v>347</v>
      </c>
      <c r="B15" s="46" t="s">
        <v>341</v>
      </c>
      <c r="C15" s="46">
        <v>173.9</v>
      </c>
      <c r="D15" s="46">
        <v>338.1</v>
      </c>
      <c r="E15" s="143">
        <f>C15/D15</f>
        <v>0.5143448683821354</v>
      </c>
    </row>
    <row r="16" spans="1:5" ht="15">
      <c r="A16" s="51" t="s">
        <v>142</v>
      </c>
      <c r="B16" s="46"/>
      <c r="C16" s="46"/>
      <c r="D16" s="46"/>
      <c r="E16" s="143"/>
    </row>
    <row r="17" spans="1:5" ht="15">
      <c r="A17" s="51" t="s">
        <v>127</v>
      </c>
      <c r="B17" s="46" t="s">
        <v>28</v>
      </c>
      <c r="C17" s="46" t="s">
        <v>396</v>
      </c>
      <c r="D17" s="46"/>
      <c r="E17" s="143"/>
    </row>
    <row r="18" spans="1:5" ht="15">
      <c r="A18" s="51" t="s">
        <v>128</v>
      </c>
      <c r="B18" s="46" t="s">
        <v>28</v>
      </c>
      <c r="C18" s="46" t="s">
        <v>397</v>
      </c>
      <c r="D18" s="46"/>
      <c r="E18" s="143"/>
    </row>
    <row r="19" spans="1:5" ht="15">
      <c r="A19" s="51" t="s">
        <v>182</v>
      </c>
      <c r="B19" s="46"/>
      <c r="C19" s="46"/>
      <c r="D19" s="46"/>
      <c r="E19" s="143"/>
    </row>
    <row r="20" spans="1:5" ht="15">
      <c r="A20" s="51" t="s">
        <v>183</v>
      </c>
      <c r="B20" s="46" t="s">
        <v>28</v>
      </c>
      <c r="C20" s="46"/>
      <c r="D20" s="46"/>
      <c r="E20" s="143"/>
    </row>
    <row r="21" spans="1:5" ht="15">
      <c r="A21" s="51" t="s">
        <v>129</v>
      </c>
      <c r="B21" s="46" t="s">
        <v>28</v>
      </c>
      <c r="C21" s="150">
        <v>-17.2</v>
      </c>
      <c r="D21" s="151">
        <v>-32.9</v>
      </c>
      <c r="E21" s="143">
        <f>C21/D21</f>
        <v>0.5227963525835866</v>
      </c>
    </row>
    <row r="22" spans="1:5" ht="15">
      <c r="A22" s="51" t="s">
        <v>132</v>
      </c>
      <c r="B22" s="46" t="s">
        <v>28</v>
      </c>
      <c r="C22" s="46">
        <v>0</v>
      </c>
      <c r="D22" s="46">
        <v>5.2</v>
      </c>
      <c r="E22" s="143"/>
    </row>
    <row r="23" spans="1:5" ht="15">
      <c r="A23" s="35"/>
      <c r="B23" s="35"/>
      <c r="C23" s="35"/>
      <c r="D23" s="35"/>
      <c r="E23" s="35"/>
    </row>
    <row r="24" spans="1:5" ht="13.5" customHeight="1">
      <c r="A24" s="210" t="s">
        <v>201</v>
      </c>
      <c r="B24" s="210"/>
      <c r="C24" s="210"/>
      <c r="D24" s="210"/>
      <c r="E24" s="210"/>
    </row>
    <row r="25" spans="1:5" ht="14.25" customHeight="1">
      <c r="A25" s="210" t="s">
        <v>281</v>
      </c>
      <c r="B25" s="210"/>
      <c r="C25" s="210"/>
      <c r="D25" s="210"/>
      <c r="E25" s="210"/>
    </row>
    <row r="26" spans="1:5" ht="15">
      <c r="A26" s="210" t="s">
        <v>282</v>
      </c>
      <c r="B26" s="210"/>
      <c r="C26" s="210"/>
      <c r="D26" s="210"/>
      <c r="E26" s="210"/>
    </row>
    <row r="27" spans="1:5" ht="15">
      <c r="A27" s="211" t="s">
        <v>363</v>
      </c>
      <c r="B27" s="211"/>
      <c r="C27" s="211"/>
      <c r="D27" s="211"/>
      <c r="E27" s="211"/>
    </row>
    <row r="28" spans="1:5" s="37" customFormat="1" ht="42.75">
      <c r="A28" s="115"/>
      <c r="B28" s="115" t="s">
        <v>72</v>
      </c>
      <c r="C28" s="77" t="s">
        <v>378</v>
      </c>
      <c r="D28" s="77" t="s">
        <v>379</v>
      </c>
      <c r="E28" s="77" t="s">
        <v>289</v>
      </c>
    </row>
    <row r="29" spans="1:5" ht="30">
      <c r="A29" s="116" t="s">
        <v>121</v>
      </c>
      <c r="B29" s="50" t="s">
        <v>28</v>
      </c>
      <c r="C29" s="50">
        <v>875.02</v>
      </c>
      <c r="D29" s="50">
        <v>933.3</v>
      </c>
      <c r="E29" s="143">
        <f>C29/D29</f>
        <v>0.9375549126754528</v>
      </c>
    </row>
    <row r="30" spans="1:5" ht="15">
      <c r="A30" s="51" t="s">
        <v>352</v>
      </c>
      <c r="B30" s="46" t="s">
        <v>3</v>
      </c>
      <c r="C30" s="46">
        <v>103</v>
      </c>
      <c r="D30" s="46">
        <v>101</v>
      </c>
      <c r="E30" s="143">
        <f>C30/D30</f>
        <v>1.0198019801980198</v>
      </c>
    </row>
    <row r="31" spans="1:5" ht="15">
      <c r="A31" s="51" t="s">
        <v>91</v>
      </c>
      <c r="B31" s="46" t="s">
        <v>39</v>
      </c>
      <c r="C31" s="46"/>
      <c r="D31" s="46"/>
      <c r="E31" s="143"/>
    </row>
    <row r="32" spans="1:5" ht="15">
      <c r="A32" s="116" t="s">
        <v>280</v>
      </c>
      <c r="B32" s="50" t="s">
        <v>11</v>
      </c>
      <c r="C32" s="173">
        <v>71758.4</v>
      </c>
      <c r="D32" s="173">
        <v>64542.3</v>
      </c>
      <c r="E32" s="143">
        <f>C32/D32</f>
        <v>1.111804196627638</v>
      </c>
    </row>
    <row r="33" spans="1:5" ht="45">
      <c r="A33" s="116" t="s">
        <v>287</v>
      </c>
      <c r="B33" s="50"/>
      <c r="C33" s="50"/>
      <c r="D33" s="50"/>
      <c r="E33" s="143"/>
    </row>
    <row r="34" spans="1:5" ht="15">
      <c r="A34" s="51" t="s">
        <v>202</v>
      </c>
      <c r="B34" s="46" t="s">
        <v>203</v>
      </c>
      <c r="C34" s="46">
        <v>150.26</v>
      </c>
      <c r="D34" s="46">
        <v>179.32</v>
      </c>
      <c r="E34" s="143">
        <f>C34/D34</f>
        <v>0.83794334151238</v>
      </c>
    </row>
    <row r="35" spans="1:5" ht="15">
      <c r="A35" s="51" t="s">
        <v>142</v>
      </c>
      <c r="B35" s="46"/>
      <c r="C35" s="46"/>
      <c r="D35" s="46"/>
      <c r="E35" s="143"/>
    </row>
    <row r="36" spans="1:5" ht="15">
      <c r="A36" s="51" t="s">
        <v>127</v>
      </c>
      <c r="B36" s="46" t="s">
        <v>28</v>
      </c>
      <c r="C36" s="46" t="s">
        <v>402</v>
      </c>
      <c r="D36" s="46" t="s">
        <v>399</v>
      </c>
      <c r="E36" s="143" t="s">
        <v>355</v>
      </c>
    </row>
    <row r="37" spans="1:5" ht="15">
      <c r="A37" s="51" t="s">
        <v>128</v>
      </c>
      <c r="B37" s="46" t="s">
        <v>28</v>
      </c>
      <c r="C37" s="46" t="s">
        <v>401</v>
      </c>
      <c r="D37" s="46" t="s">
        <v>400</v>
      </c>
      <c r="E37" s="143" t="s">
        <v>356</v>
      </c>
    </row>
    <row r="38" spans="1:5" ht="15">
      <c r="A38" s="51" t="s">
        <v>182</v>
      </c>
      <c r="B38" s="46"/>
      <c r="C38" s="46"/>
      <c r="D38" s="46"/>
      <c r="E38" s="143"/>
    </row>
    <row r="39" spans="1:5" ht="15">
      <c r="A39" s="51" t="s">
        <v>183</v>
      </c>
      <c r="B39" s="46" t="s">
        <v>28</v>
      </c>
      <c r="C39" s="46">
        <v>0</v>
      </c>
      <c r="D39" s="46"/>
      <c r="E39" s="143"/>
    </row>
    <row r="40" spans="1:5" ht="15">
      <c r="A40" s="51" t="s">
        <v>129</v>
      </c>
      <c r="B40" s="46" t="s">
        <v>28</v>
      </c>
      <c r="C40" s="174">
        <v>379.2</v>
      </c>
      <c r="D40" s="174">
        <v>-131.2</v>
      </c>
      <c r="E40" s="143"/>
    </row>
    <row r="41" spans="1:5" ht="15">
      <c r="A41" s="51" t="s">
        <v>132</v>
      </c>
      <c r="B41" s="46" t="s">
        <v>28</v>
      </c>
      <c r="C41" s="174">
        <v>55250</v>
      </c>
      <c r="D41" s="174">
        <v>20524</v>
      </c>
      <c r="E41" s="143">
        <f>C41/D41</f>
        <v>2.691970376145001</v>
      </c>
    </row>
    <row r="42" spans="1:5" ht="15">
      <c r="A42" s="126"/>
      <c r="B42" s="127"/>
      <c r="C42" s="127"/>
      <c r="D42" s="127"/>
      <c r="E42" s="152"/>
    </row>
    <row r="43" spans="3:5" ht="15">
      <c r="C43" s="37"/>
      <c r="E43" s="38"/>
    </row>
    <row r="44" spans="1:5" ht="15">
      <c r="A44" s="210" t="s">
        <v>300</v>
      </c>
      <c r="B44" s="210"/>
      <c r="C44" s="210"/>
      <c r="D44" s="210"/>
      <c r="E44" s="210"/>
    </row>
    <row r="45" spans="1:5" ht="15">
      <c r="A45" s="210" t="s">
        <v>301</v>
      </c>
      <c r="B45" s="210"/>
      <c r="C45" s="210"/>
      <c r="D45" s="210"/>
      <c r="E45" s="210"/>
    </row>
    <row r="46" spans="1:5" ht="15">
      <c r="A46" s="210" t="s">
        <v>302</v>
      </c>
      <c r="B46" s="210"/>
      <c r="C46" s="210"/>
      <c r="D46" s="210"/>
      <c r="E46" s="210"/>
    </row>
    <row r="47" spans="1:5" ht="15">
      <c r="A47" s="211" t="s">
        <v>363</v>
      </c>
      <c r="B47" s="211"/>
      <c r="C47" s="211"/>
      <c r="D47" s="211"/>
      <c r="E47" s="211"/>
    </row>
    <row r="48" spans="1:5" ht="42.75" customHeight="1">
      <c r="A48" s="117"/>
      <c r="B48" s="115" t="s">
        <v>72</v>
      </c>
      <c r="C48" s="77" t="s">
        <v>378</v>
      </c>
      <c r="D48" s="77" t="s">
        <v>379</v>
      </c>
      <c r="E48" s="77" t="s">
        <v>289</v>
      </c>
    </row>
    <row r="49" spans="1:5" ht="30">
      <c r="A49" s="116" t="s">
        <v>121</v>
      </c>
      <c r="B49" s="50" t="s">
        <v>28</v>
      </c>
      <c r="C49" s="50">
        <v>55.31</v>
      </c>
      <c r="D49" s="50">
        <v>92.56</v>
      </c>
      <c r="E49" s="143">
        <f>C49/D49</f>
        <v>0.5975583405358686</v>
      </c>
    </row>
    <row r="50" spans="1:5" ht="15">
      <c r="A50" s="51" t="s">
        <v>352</v>
      </c>
      <c r="B50" s="46" t="s">
        <v>3</v>
      </c>
      <c r="C50" s="46">
        <v>15</v>
      </c>
      <c r="D50" s="46">
        <v>19</v>
      </c>
      <c r="E50" s="143">
        <f>C50/D50</f>
        <v>0.7894736842105263</v>
      </c>
    </row>
    <row r="51" spans="1:5" ht="15">
      <c r="A51" s="51" t="s">
        <v>91</v>
      </c>
      <c r="B51" s="46" t="s">
        <v>39</v>
      </c>
      <c r="C51" s="46"/>
      <c r="D51" s="46"/>
      <c r="E51" s="143"/>
    </row>
    <row r="52" spans="1:5" ht="15">
      <c r="A52" s="116" t="s">
        <v>280</v>
      </c>
      <c r="B52" s="50" t="s">
        <v>11</v>
      </c>
      <c r="C52" s="173">
        <v>62117.8</v>
      </c>
      <c r="D52" s="50">
        <v>60553.8</v>
      </c>
      <c r="E52" s="143">
        <f>C52/D52</f>
        <v>1.025828271718703</v>
      </c>
    </row>
    <row r="53" spans="1:5" ht="60">
      <c r="A53" s="116" t="s">
        <v>90</v>
      </c>
      <c r="B53" s="50"/>
      <c r="C53" s="50"/>
      <c r="D53" s="50"/>
      <c r="E53" s="143"/>
    </row>
    <row r="54" spans="1:5" ht="15">
      <c r="A54" s="51" t="s">
        <v>303</v>
      </c>
      <c r="B54" s="46" t="s">
        <v>234</v>
      </c>
      <c r="C54" s="46">
        <v>5.2</v>
      </c>
      <c r="D54" s="46">
        <v>10</v>
      </c>
      <c r="E54" s="143">
        <f>C54/D54</f>
        <v>0.52</v>
      </c>
    </row>
    <row r="55" spans="1:5" ht="15">
      <c r="A55" s="51" t="s">
        <v>142</v>
      </c>
      <c r="B55" s="46"/>
      <c r="C55" s="46"/>
      <c r="D55" s="46"/>
      <c r="E55" s="143"/>
    </row>
    <row r="56" spans="1:5" ht="15">
      <c r="A56" s="51" t="s">
        <v>127</v>
      </c>
      <c r="B56" s="50" t="s">
        <v>28</v>
      </c>
      <c r="C56" s="50" t="s">
        <v>411</v>
      </c>
      <c r="D56" s="50" t="s">
        <v>409</v>
      </c>
      <c r="E56" s="143" t="s">
        <v>357</v>
      </c>
    </row>
    <row r="57" spans="1:5" ht="15">
      <c r="A57" s="51" t="s">
        <v>128</v>
      </c>
      <c r="B57" s="50" t="s">
        <v>28</v>
      </c>
      <c r="C57" s="50" t="s">
        <v>410</v>
      </c>
      <c r="D57" s="50" t="s">
        <v>410</v>
      </c>
      <c r="E57" s="143" t="s">
        <v>358</v>
      </c>
    </row>
    <row r="58" spans="1:5" ht="15">
      <c r="A58" s="51" t="s">
        <v>182</v>
      </c>
      <c r="B58" s="50"/>
      <c r="C58" s="50"/>
      <c r="D58" s="50"/>
      <c r="E58" s="143"/>
    </row>
    <row r="59" spans="1:5" ht="15">
      <c r="A59" s="51" t="s">
        <v>183</v>
      </c>
      <c r="B59" s="50" t="s">
        <v>28</v>
      </c>
      <c r="C59" s="50"/>
      <c r="D59" s="50"/>
      <c r="E59" s="143"/>
    </row>
    <row r="60" spans="1:5" ht="15">
      <c r="A60" s="51" t="s">
        <v>129</v>
      </c>
      <c r="B60" s="50" t="s">
        <v>28</v>
      </c>
      <c r="C60" s="50">
        <v>10.3</v>
      </c>
      <c r="D60" s="50">
        <v>-337.7</v>
      </c>
      <c r="E60" s="143"/>
    </row>
    <row r="61" spans="1:5" ht="15">
      <c r="A61" s="51" t="s">
        <v>132</v>
      </c>
      <c r="B61" s="50" t="s">
        <v>28</v>
      </c>
      <c r="C61" s="50">
        <v>0</v>
      </c>
      <c r="D61" s="50">
        <v>0.3</v>
      </c>
      <c r="E61" s="143">
        <f>C61/D61</f>
        <v>0</v>
      </c>
    </row>
    <row r="62" spans="1:5" ht="15">
      <c r="A62" s="126"/>
      <c r="B62" s="128"/>
      <c r="C62" s="128"/>
      <c r="D62" s="127"/>
      <c r="E62" s="129"/>
    </row>
    <row r="63" spans="1:5" ht="15">
      <c r="A63" s="210" t="s">
        <v>207</v>
      </c>
      <c r="B63" s="210"/>
      <c r="C63" s="210"/>
      <c r="D63" s="210"/>
      <c r="E63" s="210"/>
    </row>
    <row r="64" spans="1:5" ht="15">
      <c r="A64" s="210" t="s">
        <v>285</v>
      </c>
      <c r="B64" s="210"/>
      <c r="C64" s="210"/>
      <c r="D64" s="210"/>
      <c r="E64" s="210"/>
    </row>
    <row r="65" spans="1:5" ht="15">
      <c r="A65" s="210" t="s">
        <v>286</v>
      </c>
      <c r="B65" s="210"/>
      <c r="C65" s="210"/>
      <c r="D65" s="210"/>
      <c r="E65" s="210"/>
    </row>
    <row r="66" spans="1:5" ht="15">
      <c r="A66" s="211" t="s">
        <v>363</v>
      </c>
      <c r="B66" s="211"/>
      <c r="C66" s="211"/>
      <c r="D66" s="211"/>
      <c r="E66" s="211"/>
    </row>
    <row r="67" spans="1:5" ht="43.5" customHeight="1">
      <c r="A67" s="117"/>
      <c r="B67" s="115" t="s">
        <v>72</v>
      </c>
      <c r="C67" s="77" t="s">
        <v>378</v>
      </c>
      <c r="D67" s="77" t="s">
        <v>379</v>
      </c>
      <c r="E67" s="77" t="s">
        <v>290</v>
      </c>
    </row>
    <row r="68" spans="1:5" ht="30">
      <c r="A68" s="116" t="s">
        <v>121</v>
      </c>
      <c r="B68" s="50" t="s">
        <v>28</v>
      </c>
      <c r="C68" s="50">
        <v>135.5</v>
      </c>
      <c r="D68" s="46">
        <v>137.3</v>
      </c>
      <c r="E68" s="143">
        <f>C68/D68</f>
        <v>0.9868900218499636</v>
      </c>
    </row>
    <row r="69" spans="1:5" ht="15">
      <c r="A69" s="51" t="s">
        <v>352</v>
      </c>
      <c r="B69" s="46" t="s">
        <v>3</v>
      </c>
      <c r="C69" s="46">
        <v>92</v>
      </c>
      <c r="D69" s="46">
        <v>93</v>
      </c>
      <c r="E69" s="143">
        <f aca="true" t="shared" si="0" ref="E69:E81">C69/D69</f>
        <v>0.989247311827957</v>
      </c>
    </row>
    <row r="70" spans="1:5" ht="15">
      <c r="A70" s="51" t="s">
        <v>91</v>
      </c>
      <c r="B70" s="46" t="s">
        <v>39</v>
      </c>
      <c r="C70" s="46"/>
      <c r="D70" s="46"/>
      <c r="E70" s="143"/>
    </row>
    <row r="71" spans="1:5" ht="15">
      <c r="A71" s="116" t="s">
        <v>92</v>
      </c>
      <c r="B71" s="50" t="s">
        <v>11</v>
      </c>
      <c r="C71" s="173">
        <v>27858.5</v>
      </c>
      <c r="D71" s="173">
        <v>25878.7</v>
      </c>
      <c r="E71" s="143">
        <f t="shared" si="0"/>
        <v>1.0765030700923925</v>
      </c>
    </row>
    <row r="72" spans="1:5" ht="60">
      <c r="A72" s="116" t="s">
        <v>90</v>
      </c>
      <c r="B72" s="50"/>
      <c r="C72" s="50"/>
      <c r="D72" s="46"/>
      <c r="E72" s="143"/>
    </row>
    <row r="73" spans="1:5" ht="15">
      <c r="A73" s="51" t="s">
        <v>208</v>
      </c>
      <c r="B73" s="46" t="s">
        <v>77</v>
      </c>
      <c r="C73" s="174">
        <v>1914.03</v>
      </c>
      <c r="D73" s="174">
        <v>1905.45</v>
      </c>
      <c r="E73" s="143">
        <f t="shared" si="0"/>
        <v>1.004502873337007</v>
      </c>
    </row>
    <row r="74" spans="1:5" ht="15">
      <c r="A74" s="51" t="s">
        <v>229</v>
      </c>
      <c r="B74" s="46" t="s">
        <v>77</v>
      </c>
      <c r="C74" s="46">
        <v>202.43</v>
      </c>
      <c r="D74" s="46">
        <v>225.78</v>
      </c>
      <c r="E74" s="143">
        <f t="shared" si="0"/>
        <v>0.8965807423155284</v>
      </c>
    </row>
    <row r="75" spans="1:5" ht="15">
      <c r="A75" s="51" t="s">
        <v>142</v>
      </c>
      <c r="B75" s="46"/>
      <c r="C75" s="46"/>
      <c r="D75" s="46"/>
      <c r="E75" s="143"/>
    </row>
    <row r="76" spans="1:5" ht="15">
      <c r="A76" s="51" t="s">
        <v>127</v>
      </c>
      <c r="B76" s="46" t="s">
        <v>70</v>
      </c>
      <c r="C76" s="46" t="s">
        <v>405</v>
      </c>
      <c r="D76" s="46" t="s">
        <v>403</v>
      </c>
      <c r="E76" s="143" t="s">
        <v>407</v>
      </c>
    </row>
    <row r="77" spans="1:5" ht="15">
      <c r="A77" s="51" t="s">
        <v>128</v>
      </c>
      <c r="B77" s="46" t="s">
        <v>70</v>
      </c>
      <c r="C77" s="46" t="s">
        <v>406</v>
      </c>
      <c r="D77" s="46" t="s">
        <v>404</v>
      </c>
      <c r="E77" s="143" t="s">
        <v>408</v>
      </c>
    </row>
    <row r="78" spans="1:5" ht="15">
      <c r="A78" s="51" t="s">
        <v>182</v>
      </c>
      <c r="B78" s="46"/>
      <c r="C78" s="46"/>
      <c r="D78" s="46"/>
      <c r="E78" s="143"/>
    </row>
    <row r="79" spans="1:5" ht="15">
      <c r="A79" s="51" t="s">
        <v>183</v>
      </c>
      <c r="B79" s="46" t="s">
        <v>70</v>
      </c>
      <c r="C79" s="46"/>
      <c r="D79" s="46"/>
      <c r="E79" s="143"/>
    </row>
    <row r="80" spans="1:5" ht="15">
      <c r="A80" s="51" t="s">
        <v>129</v>
      </c>
      <c r="B80" s="46" t="s">
        <v>70</v>
      </c>
      <c r="C80" s="46">
        <v>1.6</v>
      </c>
      <c r="D80" s="46">
        <v>1.5</v>
      </c>
      <c r="E80" s="143">
        <f t="shared" si="0"/>
        <v>1.0666666666666667</v>
      </c>
    </row>
    <row r="81" spans="1:5" ht="15">
      <c r="A81" s="51" t="s">
        <v>132</v>
      </c>
      <c r="B81" s="46" t="s">
        <v>70</v>
      </c>
      <c r="C81" s="46">
        <v>1.3</v>
      </c>
      <c r="D81" s="46">
        <v>0.9</v>
      </c>
      <c r="E81" s="143">
        <f t="shared" si="0"/>
        <v>1.4444444444444444</v>
      </c>
    </row>
    <row r="82" spans="1:5" ht="15">
      <c r="A82" s="126"/>
      <c r="B82" s="127"/>
      <c r="C82" s="127"/>
      <c r="D82" s="127"/>
      <c r="E82" s="127"/>
    </row>
    <row r="83" spans="1:5" ht="15">
      <c r="A83" s="210" t="s">
        <v>299</v>
      </c>
      <c r="B83" s="210"/>
      <c r="C83" s="210"/>
      <c r="D83" s="210"/>
      <c r="E83" s="210"/>
    </row>
    <row r="84" spans="1:5" ht="15">
      <c r="A84" s="210" t="s">
        <v>283</v>
      </c>
      <c r="B84" s="210"/>
      <c r="C84" s="210"/>
      <c r="D84" s="210"/>
      <c r="E84" s="210"/>
    </row>
    <row r="85" spans="1:5" ht="15">
      <c r="A85" s="210" t="s">
        <v>284</v>
      </c>
      <c r="B85" s="210"/>
      <c r="C85" s="210"/>
      <c r="D85" s="210"/>
      <c r="E85" s="210"/>
    </row>
    <row r="86" spans="1:5" ht="15">
      <c r="A86" s="215" t="s">
        <v>363</v>
      </c>
      <c r="B86" s="215"/>
      <c r="C86" s="215"/>
      <c r="D86" s="215"/>
      <c r="E86" s="215"/>
    </row>
    <row r="87" spans="1:5" s="39" customFormat="1" ht="42.75">
      <c r="A87" s="109"/>
      <c r="B87" s="115" t="s">
        <v>72</v>
      </c>
      <c r="C87" s="77" t="s">
        <v>378</v>
      </c>
      <c r="D87" s="77" t="s">
        <v>379</v>
      </c>
      <c r="E87" s="77" t="s">
        <v>288</v>
      </c>
    </row>
    <row r="88" spans="1:5" ht="30">
      <c r="A88" s="116" t="s">
        <v>121</v>
      </c>
      <c r="B88" s="50" t="s">
        <v>28</v>
      </c>
      <c r="C88" s="173">
        <v>1743.2</v>
      </c>
      <c r="D88" s="174">
        <v>1567.8</v>
      </c>
      <c r="E88" s="143">
        <f>C88/D88</f>
        <v>1.1118765148615894</v>
      </c>
    </row>
    <row r="89" spans="1:5" ht="15">
      <c r="A89" s="51" t="s">
        <v>352</v>
      </c>
      <c r="B89" s="46" t="s">
        <v>3</v>
      </c>
      <c r="C89" s="46">
        <v>84</v>
      </c>
      <c r="D89" s="46">
        <v>93</v>
      </c>
      <c r="E89" s="143">
        <f>C89/D89</f>
        <v>0.9032258064516129</v>
      </c>
    </row>
    <row r="90" spans="1:5" ht="15">
      <c r="A90" s="51" t="s">
        <v>91</v>
      </c>
      <c r="B90" s="46" t="s">
        <v>39</v>
      </c>
      <c r="C90" s="46"/>
      <c r="D90" s="46"/>
      <c r="E90" s="143"/>
    </row>
    <row r="91" spans="1:5" ht="15">
      <c r="A91" s="116" t="s">
        <v>280</v>
      </c>
      <c r="B91" s="50" t="s">
        <v>11</v>
      </c>
      <c r="C91" s="176">
        <v>39932</v>
      </c>
      <c r="D91" s="50">
        <v>37582.6</v>
      </c>
      <c r="E91" s="143">
        <f>C91/D91</f>
        <v>1.0625129714282673</v>
      </c>
    </row>
    <row r="92" spans="1:5" ht="45">
      <c r="A92" s="116" t="s">
        <v>287</v>
      </c>
      <c r="B92" s="50"/>
      <c r="C92" s="50"/>
      <c r="D92" s="46"/>
      <c r="E92" s="143"/>
    </row>
    <row r="93" spans="1:5" ht="15">
      <c r="A93" s="51" t="s">
        <v>204</v>
      </c>
      <c r="B93" s="46" t="s">
        <v>205</v>
      </c>
      <c r="C93" s="46">
        <v>88768</v>
      </c>
      <c r="D93" s="46">
        <v>102174</v>
      </c>
      <c r="E93" s="143">
        <f>C93/D93</f>
        <v>0.8687924520915301</v>
      </c>
    </row>
    <row r="94" spans="1:5" ht="15">
      <c r="A94" s="51" t="s">
        <v>206</v>
      </c>
      <c r="B94" s="46" t="s">
        <v>205</v>
      </c>
      <c r="C94" s="46">
        <v>17172</v>
      </c>
      <c r="D94" s="46">
        <v>23206</v>
      </c>
      <c r="E94" s="143">
        <f>C94/D94</f>
        <v>0.7399810393863656</v>
      </c>
    </row>
    <row r="95" spans="1:5" ht="15">
      <c r="A95" s="51" t="s">
        <v>142</v>
      </c>
      <c r="B95" s="46"/>
      <c r="C95" s="46"/>
      <c r="D95" s="46"/>
      <c r="E95" s="143"/>
    </row>
    <row r="96" spans="1:5" ht="15">
      <c r="A96" s="51" t="s">
        <v>127</v>
      </c>
      <c r="B96" s="46" t="s">
        <v>28</v>
      </c>
      <c r="C96" s="46"/>
      <c r="D96" s="46"/>
      <c r="E96" s="143"/>
    </row>
    <row r="97" spans="1:5" ht="15">
      <c r="A97" s="51" t="s">
        <v>128</v>
      </c>
      <c r="B97" s="46" t="s">
        <v>28</v>
      </c>
      <c r="C97" s="46"/>
      <c r="D97" s="46"/>
      <c r="E97" s="143"/>
    </row>
    <row r="98" spans="1:5" ht="15">
      <c r="A98" s="51" t="s">
        <v>182</v>
      </c>
      <c r="B98" s="46"/>
      <c r="C98" s="46"/>
      <c r="D98" s="46"/>
      <c r="E98" s="143"/>
    </row>
    <row r="99" spans="1:5" ht="15">
      <c r="A99" s="51" t="s">
        <v>183</v>
      </c>
      <c r="B99" s="46" t="s">
        <v>28</v>
      </c>
      <c r="C99" s="46"/>
      <c r="D99" s="46"/>
      <c r="E99" s="143"/>
    </row>
    <row r="100" spans="1:5" ht="15">
      <c r="A100" s="51" t="s">
        <v>129</v>
      </c>
      <c r="B100" s="46" t="s">
        <v>28</v>
      </c>
      <c r="C100" s="46"/>
      <c r="D100" s="46"/>
      <c r="E100" s="143"/>
    </row>
    <row r="101" spans="1:5" ht="15">
      <c r="A101" s="51" t="s">
        <v>132</v>
      </c>
      <c r="B101" s="46" t="s">
        <v>28</v>
      </c>
      <c r="C101" s="46">
        <v>117.4</v>
      </c>
      <c r="D101" s="46">
        <v>17.1</v>
      </c>
      <c r="E101" s="143" t="s">
        <v>398</v>
      </c>
    </row>
    <row r="102" spans="3:5" ht="15">
      <c r="C102" s="37"/>
      <c r="E102" s="38"/>
    </row>
    <row r="103" spans="1:5" ht="15">
      <c r="A103" s="210" t="s">
        <v>291</v>
      </c>
      <c r="B103" s="210"/>
      <c r="C103" s="210"/>
      <c r="D103" s="210"/>
      <c r="E103" s="210"/>
    </row>
    <row r="104" spans="1:5" ht="15">
      <c r="A104" s="210" t="s">
        <v>285</v>
      </c>
      <c r="B104" s="210"/>
      <c r="C104" s="210"/>
      <c r="D104" s="210"/>
      <c r="E104" s="210"/>
    </row>
    <row r="105" spans="1:5" ht="15">
      <c r="A105" s="210" t="s">
        <v>327</v>
      </c>
      <c r="B105" s="210"/>
      <c r="C105" s="210"/>
      <c r="D105" s="210"/>
      <c r="E105" s="210"/>
    </row>
    <row r="106" spans="1:5" ht="15">
      <c r="A106" s="211" t="s">
        <v>363</v>
      </c>
      <c r="B106" s="211"/>
      <c r="C106" s="211"/>
      <c r="D106" s="211"/>
      <c r="E106" s="211"/>
    </row>
    <row r="107" spans="1:5" ht="42.75">
      <c r="A107" s="117"/>
      <c r="B107" s="115" t="s">
        <v>72</v>
      </c>
      <c r="C107" s="77" t="s">
        <v>378</v>
      </c>
      <c r="D107" s="77" t="s">
        <v>379</v>
      </c>
      <c r="E107" s="77" t="s">
        <v>289</v>
      </c>
    </row>
    <row r="108" spans="1:5" ht="30">
      <c r="A108" s="116" t="s">
        <v>121</v>
      </c>
      <c r="B108" s="50" t="s">
        <v>28</v>
      </c>
      <c r="C108" s="50">
        <v>411.7</v>
      </c>
      <c r="D108" s="46">
        <v>366.2</v>
      </c>
      <c r="E108" s="143">
        <f aca="true" t="shared" si="1" ref="E108:E113">C108/D108</f>
        <v>1.1242490442381212</v>
      </c>
    </row>
    <row r="109" spans="1:10" ht="15">
      <c r="A109" s="51" t="s">
        <v>352</v>
      </c>
      <c r="B109" s="46" t="s">
        <v>3</v>
      </c>
      <c r="C109" s="46">
        <v>133</v>
      </c>
      <c r="D109" s="46">
        <v>136</v>
      </c>
      <c r="E109" s="143">
        <f t="shared" si="1"/>
        <v>0.9779411764705882</v>
      </c>
      <c r="F109" s="177"/>
      <c r="G109" s="42"/>
      <c r="H109" s="179"/>
      <c r="I109" s="179"/>
      <c r="J109" s="42"/>
    </row>
    <row r="110" spans="1:10" ht="15">
      <c r="A110" s="51" t="s">
        <v>91</v>
      </c>
      <c r="B110" s="46" t="s">
        <v>39</v>
      </c>
      <c r="C110" s="46"/>
      <c r="D110" s="46"/>
      <c r="E110" s="143" t="e">
        <f t="shared" si="1"/>
        <v>#DIV/0!</v>
      </c>
      <c r="G110" s="42"/>
      <c r="H110" s="179"/>
      <c r="I110" s="179"/>
      <c r="J110" s="42"/>
    </row>
    <row r="111" spans="1:10" ht="15">
      <c r="A111" s="116" t="s">
        <v>280</v>
      </c>
      <c r="B111" s="50" t="s">
        <v>11</v>
      </c>
      <c r="C111" s="173">
        <v>32908.3</v>
      </c>
      <c r="D111" s="174">
        <v>28806.6</v>
      </c>
      <c r="E111" s="143">
        <f t="shared" si="1"/>
        <v>1.1423875084182098</v>
      </c>
      <c r="G111" s="42"/>
      <c r="H111" s="179"/>
      <c r="I111" s="180"/>
      <c r="J111" s="42"/>
    </row>
    <row r="112" spans="1:10" ht="60">
      <c r="A112" s="116" t="s">
        <v>90</v>
      </c>
      <c r="B112" s="50"/>
      <c r="C112" s="50"/>
      <c r="D112" s="46"/>
      <c r="E112" s="143" t="e">
        <f t="shared" si="1"/>
        <v>#DIV/0!</v>
      </c>
      <c r="G112" s="42"/>
      <c r="H112" s="179"/>
      <c r="I112" s="179"/>
      <c r="J112" s="42"/>
    </row>
    <row r="113" spans="1:10" ht="15">
      <c r="A113" s="51" t="s">
        <v>292</v>
      </c>
      <c r="B113" s="46" t="s">
        <v>293</v>
      </c>
      <c r="C113" s="46">
        <v>199.3</v>
      </c>
      <c r="D113" s="46">
        <v>212</v>
      </c>
      <c r="E113" s="143">
        <f t="shared" si="1"/>
        <v>0.9400943396226416</v>
      </c>
      <c r="G113" s="42"/>
      <c r="H113" s="42"/>
      <c r="I113" s="42"/>
      <c r="J113" s="42"/>
    </row>
    <row r="114" spans="1:5" ht="15">
      <c r="A114" s="51"/>
      <c r="B114" s="46"/>
      <c r="C114" s="46"/>
      <c r="D114" s="46"/>
      <c r="E114" s="143"/>
    </row>
    <row r="115" spans="1:5" ht="15">
      <c r="A115" s="51"/>
      <c r="B115" s="46"/>
      <c r="C115" s="46"/>
      <c r="D115" s="46"/>
      <c r="E115" s="143"/>
    </row>
    <row r="116" spans="1:5" ht="15">
      <c r="A116" s="51" t="s">
        <v>142</v>
      </c>
      <c r="B116" s="46"/>
      <c r="C116" s="46"/>
      <c r="D116" s="46"/>
      <c r="E116" s="143"/>
    </row>
    <row r="117" spans="1:5" ht="15">
      <c r="A117" s="51" t="s">
        <v>127</v>
      </c>
      <c r="B117" s="50" t="s">
        <v>28</v>
      </c>
      <c r="C117" s="50"/>
      <c r="D117" s="46"/>
      <c r="E117" s="143"/>
    </row>
    <row r="118" spans="1:5" ht="15">
      <c r="A118" s="51" t="s">
        <v>128</v>
      </c>
      <c r="B118" s="50" t="s">
        <v>28</v>
      </c>
      <c r="C118" s="50"/>
      <c r="D118" s="46"/>
      <c r="E118" s="143"/>
    </row>
    <row r="119" spans="1:5" ht="15">
      <c r="A119" s="51" t="s">
        <v>182</v>
      </c>
      <c r="B119" s="50"/>
      <c r="C119" s="50"/>
      <c r="D119" s="46"/>
      <c r="E119" s="143"/>
    </row>
    <row r="120" spans="1:5" ht="15">
      <c r="A120" s="51" t="s">
        <v>183</v>
      </c>
      <c r="B120" s="50" t="s">
        <v>28</v>
      </c>
      <c r="C120" s="50"/>
      <c r="D120" s="46"/>
      <c r="E120" s="143"/>
    </row>
    <row r="121" spans="1:5" ht="15">
      <c r="A121" s="51" t="s">
        <v>129</v>
      </c>
      <c r="B121" s="50" t="s">
        <v>28</v>
      </c>
      <c r="C121" s="50"/>
      <c r="D121" s="46"/>
      <c r="E121" s="143"/>
    </row>
    <row r="122" spans="1:5" ht="15">
      <c r="A122" s="51" t="s">
        <v>132</v>
      </c>
      <c r="B122" s="50" t="s">
        <v>28</v>
      </c>
      <c r="C122" s="50">
        <v>0.07</v>
      </c>
      <c r="D122" s="46">
        <v>0.2</v>
      </c>
      <c r="E122" s="143">
        <f>C122/D122</f>
        <v>0.35000000000000003</v>
      </c>
    </row>
    <row r="123" spans="3:5" ht="15">
      <c r="C123" s="144"/>
      <c r="D123" s="145"/>
      <c r="E123" s="145"/>
    </row>
  </sheetData>
  <sheetProtection/>
  <mergeCells count="26">
    <mergeCell ref="A65:E65"/>
    <mergeCell ref="A27:E27"/>
    <mergeCell ref="A83:E83"/>
    <mergeCell ref="A84:E84"/>
    <mergeCell ref="A86:E86"/>
    <mergeCell ref="A46:E46"/>
    <mergeCell ref="A105:E105"/>
    <mergeCell ref="D1:E1"/>
    <mergeCell ref="A3:E4"/>
    <mergeCell ref="A24:E24"/>
    <mergeCell ref="A25:E25"/>
    <mergeCell ref="A26:E26"/>
    <mergeCell ref="A85:E85"/>
    <mergeCell ref="A63:E63"/>
    <mergeCell ref="A64:E64"/>
    <mergeCell ref="A66:E66"/>
    <mergeCell ref="A5:E5"/>
    <mergeCell ref="A6:E6"/>
    <mergeCell ref="A7:E7"/>
    <mergeCell ref="A8:E8"/>
    <mergeCell ref="A106:E106"/>
    <mergeCell ref="A44:E44"/>
    <mergeCell ref="A45:E45"/>
    <mergeCell ref="A47:E47"/>
    <mergeCell ref="A103:E103"/>
    <mergeCell ref="A104:E104"/>
  </mergeCells>
  <printOptions horizontalCentered="1"/>
  <pageMargins left="0.2362204724409449" right="0.2362204724409449" top="0.5905511811023623"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E24" sqref="E24"/>
    </sheetView>
  </sheetViews>
  <sheetFormatPr defaultColWidth="9.00390625" defaultRowHeight="12.75"/>
  <cols>
    <col min="1" max="1" width="37.75390625" style="36" customWidth="1"/>
    <col min="2" max="2" width="8.875" style="39" hidden="1" customWidth="1"/>
    <col min="3" max="3" width="16.125" style="37" customWidth="1"/>
    <col min="4" max="4" width="14.75390625" style="21" customWidth="1"/>
    <col min="5" max="5" width="19.25390625" style="21" customWidth="1"/>
    <col min="6" max="6" width="28.75390625" style="21" hidden="1" customWidth="1"/>
    <col min="7" max="16384" width="9.125" style="21" customWidth="1"/>
  </cols>
  <sheetData>
    <row r="1" spans="4:5" ht="15">
      <c r="D1" s="212" t="s">
        <v>93</v>
      </c>
      <c r="E1" s="216"/>
    </row>
    <row r="3" spans="1:5" ht="28.5" customHeight="1">
      <c r="A3" s="217" t="s">
        <v>94</v>
      </c>
      <c r="B3" s="217"/>
      <c r="C3" s="217"/>
      <c r="D3" s="217"/>
      <c r="E3" s="217"/>
    </row>
    <row r="4" spans="2:5" ht="15" hidden="1">
      <c r="B4" s="66" t="s">
        <v>95</v>
      </c>
      <c r="C4" s="66"/>
      <c r="D4" s="218" t="s">
        <v>96</v>
      </c>
      <c r="E4" s="219"/>
    </row>
    <row r="5" spans="1:5" ht="15">
      <c r="A5" s="220" t="s">
        <v>364</v>
      </c>
      <c r="B5" s="220"/>
      <c r="C5" s="220"/>
      <c r="D5" s="220"/>
      <c r="E5" s="220"/>
    </row>
    <row r="6" spans="1:5" ht="57">
      <c r="A6" s="40"/>
      <c r="B6" s="27" t="s">
        <v>97</v>
      </c>
      <c r="C6" s="26" t="s">
        <v>72</v>
      </c>
      <c r="D6" s="26" t="s">
        <v>98</v>
      </c>
      <c r="E6" s="26" t="s">
        <v>259</v>
      </c>
    </row>
    <row r="7" spans="1:5" ht="28.5">
      <c r="A7" s="25" t="s">
        <v>191</v>
      </c>
      <c r="B7" s="15"/>
      <c r="C7" s="30"/>
      <c r="D7" s="131"/>
      <c r="E7" s="50"/>
    </row>
    <row r="8" spans="1:5" ht="23.25" customHeight="1" hidden="1">
      <c r="A8" s="19"/>
      <c r="B8" s="41"/>
      <c r="C8" s="15"/>
      <c r="D8" s="47"/>
      <c r="E8" s="47"/>
    </row>
    <row r="9" spans="1:5" ht="24" customHeight="1" hidden="1">
      <c r="A9" s="19"/>
      <c r="B9" s="41"/>
      <c r="C9" s="15"/>
      <c r="D9" s="47"/>
      <c r="E9" s="47"/>
    </row>
    <row r="10" spans="1:5" ht="24" customHeight="1" hidden="1">
      <c r="A10" s="19"/>
      <c r="B10" s="41"/>
      <c r="C10" s="15"/>
      <c r="D10" s="47"/>
      <c r="E10" s="47"/>
    </row>
    <row r="11" spans="1:5" ht="24" customHeight="1" hidden="1">
      <c r="A11" s="19"/>
      <c r="B11" s="41"/>
      <c r="C11" s="15"/>
      <c r="D11" s="47"/>
      <c r="E11" s="47"/>
    </row>
    <row r="12" spans="1:5" ht="31.5" customHeight="1" hidden="1">
      <c r="A12" s="18" t="s">
        <v>99</v>
      </c>
      <c r="B12" s="15"/>
      <c r="C12" s="30" t="s">
        <v>100</v>
      </c>
      <c r="D12" s="132" t="s">
        <v>101</v>
      </c>
      <c r="E12" s="133"/>
    </row>
    <row r="13" spans="1:5" ht="30">
      <c r="A13" s="18" t="s">
        <v>342</v>
      </c>
      <c r="B13" s="41"/>
      <c r="C13" s="130" t="s">
        <v>324</v>
      </c>
      <c r="D13" s="86">
        <v>1498</v>
      </c>
      <c r="E13" s="134"/>
    </row>
    <row r="14" spans="1:5" ht="15">
      <c r="A14" s="25" t="s">
        <v>152</v>
      </c>
      <c r="B14" s="41"/>
      <c r="C14" s="15"/>
      <c r="D14" s="75"/>
      <c r="E14" s="47"/>
    </row>
    <row r="15" spans="1:5" ht="30" customHeight="1" hidden="1">
      <c r="A15" s="29" t="s">
        <v>103</v>
      </c>
      <c r="B15" s="31" t="s">
        <v>102</v>
      </c>
      <c r="C15" s="24" t="s">
        <v>104</v>
      </c>
      <c r="D15" s="75"/>
      <c r="E15" s="47"/>
    </row>
    <row r="16" spans="1:5" ht="30">
      <c r="A16" s="18" t="s">
        <v>105</v>
      </c>
      <c r="B16" s="41"/>
      <c r="C16" s="30" t="s">
        <v>236</v>
      </c>
      <c r="D16" s="22" t="s">
        <v>415</v>
      </c>
      <c r="E16" s="22"/>
    </row>
    <row r="17" spans="1:5" ht="15">
      <c r="A17" s="18" t="s">
        <v>106</v>
      </c>
      <c r="B17" s="41"/>
      <c r="C17" s="15" t="s">
        <v>107</v>
      </c>
      <c r="D17" s="75"/>
      <c r="E17" s="47"/>
    </row>
    <row r="18" spans="1:5" ht="15">
      <c r="A18" s="19" t="s">
        <v>108</v>
      </c>
      <c r="B18" s="41"/>
      <c r="C18" s="15" t="s">
        <v>109</v>
      </c>
      <c r="D18" s="47"/>
      <c r="E18" s="47"/>
    </row>
    <row r="19" spans="1:5" ht="15">
      <c r="A19" s="19" t="s">
        <v>110</v>
      </c>
      <c r="B19" s="41"/>
      <c r="C19" s="15" t="s">
        <v>140</v>
      </c>
      <c r="D19" s="47"/>
      <c r="E19" s="47"/>
    </row>
    <row r="20" spans="1:5" ht="30">
      <c r="A20" s="18" t="s">
        <v>271</v>
      </c>
      <c r="B20" s="32"/>
      <c r="C20" s="30" t="s">
        <v>141</v>
      </c>
      <c r="D20" s="142"/>
      <c r="E20" s="47"/>
    </row>
    <row r="21" spans="1:5" ht="15">
      <c r="A21" s="18" t="s">
        <v>111</v>
      </c>
      <c r="B21" s="41"/>
      <c r="C21" s="15" t="s">
        <v>109</v>
      </c>
      <c r="D21" s="47"/>
      <c r="E21" s="47"/>
    </row>
    <row r="22" spans="1:5" ht="30">
      <c r="A22" s="19" t="s">
        <v>333</v>
      </c>
      <c r="B22" s="41"/>
      <c r="C22" s="30" t="s">
        <v>325</v>
      </c>
      <c r="D22" s="75"/>
      <c r="E22" s="47"/>
    </row>
    <row r="23" spans="1:5" ht="33.75" customHeight="1">
      <c r="A23" s="18" t="s">
        <v>343</v>
      </c>
      <c r="B23" s="31"/>
      <c r="C23" s="130" t="s">
        <v>324</v>
      </c>
      <c r="D23" s="13">
        <v>303</v>
      </c>
      <c r="E23" s="12"/>
    </row>
    <row r="24" spans="1:5" ht="54" customHeight="1">
      <c r="A24" s="18" t="s">
        <v>361</v>
      </c>
      <c r="B24" s="31"/>
      <c r="C24" s="130" t="s">
        <v>324</v>
      </c>
      <c r="D24" s="13">
        <v>1032.2</v>
      </c>
      <c r="E24" s="12"/>
    </row>
    <row r="25" spans="1:5" ht="30">
      <c r="A25" s="18" t="s">
        <v>349</v>
      </c>
      <c r="B25" s="31"/>
      <c r="C25" s="130" t="s">
        <v>324</v>
      </c>
      <c r="D25" s="12">
        <v>33.68</v>
      </c>
      <c r="E25" s="12"/>
    </row>
    <row r="26" spans="1:5" ht="30">
      <c r="A26" s="18" t="s">
        <v>350</v>
      </c>
      <c r="C26" s="130" t="s">
        <v>324</v>
      </c>
      <c r="D26" s="12">
        <v>287.52</v>
      </c>
      <c r="E26" s="12"/>
    </row>
    <row r="27" spans="1:5" ht="30">
      <c r="A27" s="178" t="s">
        <v>351</v>
      </c>
      <c r="C27" s="165" t="s">
        <v>324</v>
      </c>
      <c r="D27" s="166">
        <v>398.73</v>
      </c>
      <c r="E27" s="166"/>
    </row>
    <row r="28" spans="1:5" ht="30">
      <c r="A28" s="19" t="s">
        <v>359</v>
      </c>
      <c r="B28" s="31"/>
      <c r="C28" s="130" t="s">
        <v>324</v>
      </c>
      <c r="D28" s="12">
        <v>1349</v>
      </c>
      <c r="E28" s="12"/>
    </row>
    <row r="29" spans="1:5" ht="30">
      <c r="A29" s="18" t="s">
        <v>360</v>
      </c>
      <c r="B29" s="31"/>
      <c r="C29" s="130" t="s">
        <v>324</v>
      </c>
      <c r="D29" s="12">
        <v>180.7</v>
      </c>
      <c r="E29" s="12"/>
    </row>
    <row r="30" spans="1:5" ht="30">
      <c r="A30" s="29" t="s">
        <v>412</v>
      </c>
      <c r="B30" s="31"/>
      <c r="C30" s="130" t="s">
        <v>324</v>
      </c>
      <c r="D30" s="12">
        <v>134.43</v>
      </c>
      <c r="E30" s="12"/>
    </row>
    <row r="31" spans="1:5" ht="60">
      <c r="A31" s="29" t="s">
        <v>391</v>
      </c>
      <c r="B31" s="31"/>
      <c r="C31" s="171" t="s">
        <v>386</v>
      </c>
      <c r="D31" s="172" t="s">
        <v>387</v>
      </c>
      <c r="E31" s="12"/>
    </row>
    <row r="32" spans="1:5" ht="60">
      <c r="A32" s="29" t="s">
        <v>392</v>
      </c>
      <c r="B32" s="31"/>
      <c r="C32" s="171" t="s">
        <v>386</v>
      </c>
      <c r="D32" s="172" t="s">
        <v>388</v>
      </c>
      <c r="E32" s="12"/>
    </row>
    <row r="33" spans="1:5" ht="60">
      <c r="A33" s="29" t="s">
        <v>393</v>
      </c>
      <c r="B33" s="31"/>
      <c r="C33" s="171" t="s">
        <v>386</v>
      </c>
      <c r="D33" s="172" t="s">
        <v>389</v>
      </c>
      <c r="E33" s="12"/>
    </row>
    <row r="34" spans="1:5" ht="60">
      <c r="A34" s="29" t="s">
        <v>394</v>
      </c>
      <c r="B34" s="31"/>
      <c r="C34" s="171" t="s">
        <v>386</v>
      </c>
      <c r="D34" s="172" t="s">
        <v>390</v>
      </c>
      <c r="E34" s="12"/>
    </row>
    <row r="35" spans="1:5" ht="30">
      <c r="A35" s="167" t="s">
        <v>385</v>
      </c>
      <c r="B35" s="31"/>
      <c r="C35" s="130" t="s">
        <v>324</v>
      </c>
      <c r="D35" s="12">
        <v>631.44</v>
      </c>
      <c r="E35" s="12"/>
    </row>
  </sheetData>
  <sheetProtection/>
  <mergeCells count="4">
    <mergeCell ref="D1:E1"/>
    <mergeCell ref="A3:E3"/>
    <mergeCell ref="D4:E4"/>
    <mergeCell ref="A5:E5"/>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71"/>
  <sheetViews>
    <sheetView zoomScale="90" zoomScaleNormal="90" zoomScalePageLayoutView="0" workbookViewId="0" topLeftCell="A19">
      <selection activeCell="E49" sqref="E49"/>
    </sheetView>
  </sheetViews>
  <sheetFormatPr defaultColWidth="9.00390625" defaultRowHeight="12.75"/>
  <cols>
    <col min="1" max="1" width="34.125" style="36" customWidth="1"/>
    <col min="2" max="2" width="20.125" style="39" customWidth="1"/>
    <col min="3" max="3" width="10.375" style="21" customWidth="1"/>
    <col min="4" max="4" width="10.625" style="21" customWidth="1"/>
    <col min="5" max="5" width="10.875" style="21" customWidth="1"/>
    <col min="6" max="6" width="13.125" style="21" customWidth="1"/>
    <col min="7" max="7" width="10.625" style="21" customWidth="1"/>
    <col min="8" max="8" width="11.75390625" style="21" customWidth="1"/>
    <col min="9" max="9" width="11.00390625" style="21" customWidth="1"/>
    <col min="10" max="10" width="12.375" style="21" customWidth="1"/>
    <col min="11" max="11" width="1.875" style="21" customWidth="1"/>
    <col min="12" max="12" width="36.875" style="21" customWidth="1"/>
    <col min="13" max="13" width="14.00390625" style="21" customWidth="1"/>
    <col min="14" max="16384" width="9.125" style="21" customWidth="1"/>
  </cols>
  <sheetData>
    <row r="1" spans="1:10" ht="15">
      <c r="A1" s="229" t="s">
        <v>113</v>
      </c>
      <c r="B1" s="229"/>
      <c r="C1" s="229"/>
      <c r="D1" s="229"/>
      <c r="E1" s="229"/>
      <c r="F1" s="229"/>
      <c r="G1" s="229"/>
      <c r="H1" s="229"/>
      <c r="I1" s="229"/>
      <c r="J1" s="229"/>
    </row>
    <row r="2" spans="1:21" ht="15">
      <c r="A2" s="230" t="s">
        <v>119</v>
      </c>
      <c r="B2" s="230"/>
      <c r="C2" s="230"/>
      <c r="D2" s="230"/>
      <c r="E2" s="230"/>
      <c r="F2" s="230"/>
      <c r="G2" s="230"/>
      <c r="H2" s="230"/>
      <c r="I2" s="230"/>
      <c r="J2" s="230"/>
      <c r="L2" s="101" t="s">
        <v>272</v>
      </c>
      <c r="M2" s="106">
        <f>H7+H11+H13+H14+H15+H17+H23+H29+H37+H39</f>
        <v>740343</v>
      </c>
      <c r="N2" s="107"/>
      <c r="O2" s="107"/>
      <c r="P2" s="107"/>
      <c r="Q2" s="107"/>
      <c r="R2" s="107"/>
      <c r="S2" s="107"/>
      <c r="T2" s="107"/>
      <c r="U2" s="107"/>
    </row>
    <row r="3" spans="1:21" ht="15">
      <c r="A3" s="230" t="s">
        <v>209</v>
      </c>
      <c r="B3" s="230"/>
      <c r="C3" s="230"/>
      <c r="D3" s="230"/>
      <c r="E3" s="230"/>
      <c r="F3" s="230"/>
      <c r="G3" s="230"/>
      <c r="H3" s="230"/>
      <c r="I3" s="230"/>
      <c r="J3" s="230"/>
      <c r="L3" s="101" t="s">
        <v>273</v>
      </c>
      <c r="M3" s="106">
        <f>M4+M5+M6+M7+M8+M9</f>
        <v>986527</v>
      </c>
      <c r="N3" s="107"/>
      <c r="O3" s="107"/>
      <c r="P3" s="107"/>
      <c r="Q3" s="107"/>
      <c r="R3" s="107"/>
      <c r="S3" s="107"/>
      <c r="T3" s="107"/>
      <c r="U3" s="107"/>
    </row>
    <row r="4" spans="1:21" ht="15.75" thickBot="1">
      <c r="A4" s="231" t="s">
        <v>365</v>
      </c>
      <c r="B4" s="231"/>
      <c r="C4" s="231"/>
      <c r="D4" s="231"/>
      <c r="E4" s="231"/>
      <c r="F4" s="231"/>
      <c r="G4" s="231"/>
      <c r="H4" s="231"/>
      <c r="I4" s="231"/>
      <c r="J4" s="65" t="s">
        <v>210</v>
      </c>
      <c r="L4" s="108" t="s">
        <v>274</v>
      </c>
      <c r="M4" s="78">
        <f>H8+H19+H24+H33</f>
        <v>20109</v>
      </c>
      <c r="N4" s="107"/>
      <c r="O4" s="107"/>
      <c r="P4" s="107"/>
      <c r="Q4" s="107"/>
      <c r="R4" s="107"/>
      <c r="S4" s="107"/>
      <c r="T4" s="107"/>
      <c r="U4" s="107"/>
    </row>
    <row r="5" spans="1:21" ht="27.75" customHeight="1" thickBot="1">
      <c r="A5" s="241" t="s">
        <v>118</v>
      </c>
      <c r="B5" s="234" t="s">
        <v>211</v>
      </c>
      <c r="C5" s="232" t="s">
        <v>212</v>
      </c>
      <c r="D5" s="233"/>
      <c r="E5" s="232" t="s">
        <v>334</v>
      </c>
      <c r="F5" s="233"/>
      <c r="G5" s="234" t="s">
        <v>213</v>
      </c>
      <c r="H5" s="232" t="s">
        <v>214</v>
      </c>
      <c r="I5" s="233"/>
      <c r="J5" s="241" t="s">
        <v>298</v>
      </c>
      <c r="L5" s="108" t="s">
        <v>275</v>
      </c>
      <c r="M5" s="78">
        <f>H9+H20+H25+H30+H34+H40</f>
        <v>792345</v>
      </c>
      <c r="N5" s="107"/>
      <c r="O5" s="107"/>
      <c r="P5" s="107"/>
      <c r="Q5" s="107"/>
      <c r="R5" s="107"/>
      <c r="S5" s="107"/>
      <c r="T5" s="107"/>
      <c r="U5" s="107"/>
    </row>
    <row r="6" spans="1:21" ht="15.75" thickBot="1">
      <c r="A6" s="242"/>
      <c r="B6" s="235"/>
      <c r="C6" s="63" t="s">
        <v>114</v>
      </c>
      <c r="D6" s="64" t="s">
        <v>115</v>
      </c>
      <c r="E6" s="63" t="s">
        <v>116</v>
      </c>
      <c r="F6" s="63" t="s">
        <v>117</v>
      </c>
      <c r="G6" s="235"/>
      <c r="H6" s="63" t="s">
        <v>114</v>
      </c>
      <c r="I6" s="63" t="s">
        <v>117</v>
      </c>
      <c r="J6" s="242"/>
      <c r="L6" s="108" t="s">
        <v>276</v>
      </c>
      <c r="M6" s="78">
        <f>H21+H26+H31+H35</f>
        <v>169248</v>
      </c>
      <c r="N6" s="107"/>
      <c r="O6" s="107"/>
      <c r="P6" s="107"/>
      <c r="Q6" s="107"/>
      <c r="R6" s="107"/>
      <c r="S6" s="107"/>
      <c r="T6" s="107"/>
      <c r="U6" s="107"/>
    </row>
    <row r="7" spans="1:21" ht="15">
      <c r="A7" s="243" t="s">
        <v>215</v>
      </c>
      <c r="B7" s="88" t="s">
        <v>216</v>
      </c>
      <c r="C7" s="89"/>
      <c r="D7" s="89"/>
      <c r="E7" s="89"/>
      <c r="F7" s="89"/>
      <c r="G7" s="89"/>
      <c r="H7" s="88">
        <v>564670</v>
      </c>
      <c r="I7" s="88">
        <v>36044</v>
      </c>
      <c r="J7" s="88">
        <v>531449</v>
      </c>
      <c r="L7" s="108" t="s">
        <v>344</v>
      </c>
      <c r="M7" s="78">
        <f>H18+H27+H36</f>
        <v>0</v>
      </c>
      <c r="N7" s="107"/>
      <c r="O7" s="107"/>
      <c r="P7" s="107"/>
      <c r="Q7" s="107"/>
      <c r="R7" s="107"/>
      <c r="S7" s="107"/>
      <c r="T7" s="107"/>
      <c r="U7" s="107"/>
    </row>
    <row r="8" spans="1:21" ht="15">
      <c r="A8" s="225"/>
      <c r="B8" s="90" t="s">
        <v>245</v>
      </c>
      <c r="C8" s="91"/>
      <c r="D8" s="91"/>
      <c r="E8" s="91"/>
      <c r="F8" s="91"/>
      <c r="G8" s="91"/>
      <c r="H8" s="90">
        <v>0</v>
      </c>
      <c r="I8" s="90"/>
      <c r="J8" s="90"/>
      <c r="L8" s="108" t="s">
        <v>277</v>
      </c>
      <c r="M8" s="78">
        <f>H16+H22+H28+H32+H38+H41</f>
        <v>2502</v>
      </c>
      <c r="N8" s="107"/>
      <c r="O8" s="107"/>
      <c r="P8" s="107"/>
      <c r="Q8" s="107"/>
      <c r="R8" s="107"/>
      <c r="S8" s="107"/>
      <c r="T8" s="107"/>
      <c r="U8" s="107"/>
    </row>
    <row r="9" spans="1:21" ht="15">
      <c r="A9" s="225"/>
      <c r="B9" s="90" t="s">
        <v>241</v>
      </c>
      <c r="C9" s="91"/>
      <c r="D9" s="91"/>
      <c r="E9" s="91"/>
      <c r="F9" s="91"/>
      <c r="G9" s="91"/>
      <c r="H9" s="90">
        <v>500</v>
      </c>
      <c r="I9" s="90"/>
      <c r="J9" s="90"/>
      <c r="L9" s="108" t="s">
        <v>279</v>
      </c>
      <c r="M9" s="78">
        <f>H10+H12</f>
        <v>2323</v>
      </c>
      <c r="N9" s="107"/>
      <c r="O9" s="107"/>
      <c r="P9" s="107"/>
      <c r="Q9" s="107"/>
      <c r="R9" s="107"/>
      <c r="S9" s="107"/>
      <c r="T9" s="107"/>
      <c r="U9" s="107"/>
    </row>
    <row r="10" spans="1:21" ht="14.25" customHeight="1">
      <c r="A10" s="226"/>
      <c r="B10" s="92" t="s">
        <v>278</v>
      </c>
      <c r="C10" s="93"/>
      <c r="D10" s="93"/>
      <c r="E10" s="93"/>
      <c r="F10" s="93"/>
      <c r="G10" s="93"/>
      <c r="H10" s="92">
        <v>2323</v>
      </c>
      <c r="I10" s="92"/>
      <c r="J10" s="92"/>
      <c r="L10" s="108"/>
      <c r="M10" s="106">
        <f>M2+M3</f>
        <v>1726870</v>
      </c>
      <c r="N10" s="107"/>
      <c r="O10" s="107"/>
      <c r="P10" s="107"/>
      <c r="Q10" s="107"/>
      <c r="R10" s="107"/>
      <c r="S10" s="107"/>
      <c r="T10" s="107"/>
      <c r="U10" s="107"/>
    </row>
    <row r="11" spans="1:21" ht="15">
      <c r="A11" s="228" t="s">
        <v>14</v>
      </c>
      <c r="B11" s="95" t="s">
        <v>216</v>
      </c>
      <c r="C11" s="96"/>
      <c r="D11" s="96"/>
      <c r="E11" s="96"/>
      <c r="F11" s="96"/>
      <c r="G11" s="96"/>
      <c r="H11" s="95">
        <v>173926</v>
      </c>
      <c r="I11" s="95">
        <v>63890</v>
      </c>
      <c r="J11" s="95">
        <v>110036</v>
      </c>
      <c r="L11" s="237"/>
      <c r="M11" s="238"/>
      <c r="N11" s="239"/>
      <c r="O11" s="239"/>
      <c r="P11" s="239"/>
      <c r="Q11" s="239"/>
      <c r="R11" s="239"/>
      <c r="S11" s="239"/>
      <c r="T11" s="239"/>
      <c r="U11" s="240"/>
    </row>
    <row r="12" spans="1:21" ht="14.25" customHeight="1">
      <c r="A12" s="226"/>
      <c r="B12" s="92" t="s">
        <v>278</v>
      </c>
      <c r="C12" s="93"/>
      <c r="D12" s="93"/>
      <c r="E12" s="93"/>
      <c r="F12" s="93"/>
      <c r="G12" s="93"/>
      <c r="H12" s="92">
        <v>0</v>
      </c>
      <c r="I12" s="92"/>
      <c r="J12" s="92"/>
      <c r="L12" s="109" t="s">
        <v>221</v>
      </c>
      <c r="M12" s="106"/>
      <c r="N12" s="110"/>
      <c r="O12" s="110"/>
      <c r="P12" s="110"/>
      <c r="Q12" s="110"/>
      <c r="R12" s="110"/>
      <c r="S12" s="236"/>
      <c r="T12" s="236"/>
      <c r="U12" s="111"/>
    </row>
    <row r="13" spans="1:21" ht="16.5" customHeight="1">
      <c r="A13" s="79" t="s">
        <v>246</v>
      </c>
      <c r="B13" s="92" t="s">
        <v>216</v>
      </c>
      <c r="C13" s="93"/>
      <c r="D13" s="93"/>
      <c r="E13" s="93"/>
      <c r="F13" s="93"/>
      <c r="G13" s="93"/>
      <c r="H13" s="92">
        <v>0</v>
      </c>
      <c r="I13" s="92">
        <v>0</v>
      </c>
      <c r="J13" s="92">
        <v>0</v>
      </c>
      <c r="L13" s="112" t="s">
        <v>222</v>
      </c>
      <c r="M13" s="78">
        <f>H7+H8+H9+H10</f>
        <v>567493</v>
      </c>
      <c r="N13" s="107"/>
      <c r="O13" s="107"/>
      <c r="P13" s="107"/>
      <c r="Q13" s="107"/>
      <c r="R13" s="107"/>
      <c r="S13" s="107"/>
      <c r="T13" s="107"/>
      <c r="U13" s="107"/>
    </row>
    <row r="14" spans="1:21" ht="30">
      <c r="A14" s="97" t="s">
        <v>247</v>
      </c>
      <c r="B14" s="92" t="s">
        <v>216</v>
      </c>
      <c r="C14" s="93"/>
      <c r="D14" s="93"/>
      <c r="E14" s="93"/>
      <c r="F14" s="93"/>
      <c r="G14" s="93"/>
      <c r="H14" s="92">
        <v>73</v>
      </c>
      <c r="I14" s="92">
        <v>0</v>
      </c>
      <c r="J14" s="92">
        <v>73</v>
      </c>
      <c r="L14" s="112" t="s">
        <v>315</v>
      </c>
      <c r="M14" s="78">
        <f>H11+H12+H14</f>
        <v>173999</v>
      </c>
      <c r="N14" s="107"/>
      <c r="O14" s="107"/>
      <c r="P14" s="107"/>
      <c r="Q14" s="107"/>
      <c r="R14" s="107"/>
      <c r="S14" s="107"/>
      <c r="T14" s="107"/>
      <c r="U14" s="107"/>
    </row>
    <row r="15" spans="1:21" ht="15">
      <c r="A15" s="223" t="s">
        <v>248</v>
      </c>
      <c r="B15" s="95" t="s">
        <v>240</v>
      </c>
      <c r="C15" s="96"/>
      <c r="D15" s="96"/>
      <c r="E15" s="96"/>
      <c r="F15" s="96"/>
      <c r="G15" s="96"/>
      <c r="H15" s="95">
        <v>612</v>
      </c>
      <c r="I15" s="95">
        <v>188</v>
      </c>
      <c r="J15" s="95">
        <v>424</v>
      </c>
      <c r="L15" s="112" t="s">
        <v>235</v>
      </c>
      <c r="M15" s="78">
        <f>H15+H16</f>
        <v>612</v>
      </c>
      <c r="N15" s="107"/>
      <c r="O15" s="107"/>
      <c r="P15" s="107"/>
      <c r="Q15" s="107"/>
      <c r="R15" s="107"/>
      <c r="S15" s="107"/>
      <c r="T15" s="107"/>
      <c r="U15" s="107"/>
    </row>
    <row r="16" spans="1:21" ht="15">
      <c r="A16" s="224"/>
      <c r="B16" s="90" t="s">
        <v>244</v>
      </c>
      <c r="C16" s="91"/>
      <c r="D16" s="91"/>
      <c r="E16" s="91"/>
      <c r="F16" s="91"/>
      <c r="G16" s="91"/>
      <c r="H16" s="90">
        <v>0</v>
      </c>
      <c r="I16" s="90"/>
      <c r="J16" s="90"/>
      <c r="L16" s="112" t="s">
        <v>223</v>
      </c>
      <c r="M16" s="78">
        <f>H17</f>
        <v>222</v>
      </c>
      <c r="N16" s="107"/>
      <c r="O16" s="107"/>
      <c r="P16" s="107"/>
      <c r="Q16" s="107"/>
      <c r="R16" s="107"/>
      <c r="S16" s="107"/>
      <c r="T16" s="107"/>
      <c r="U16" s="105"/>
    </row>
    <row r="17" spans="1:21" ht="14.25" customHeight="1">
      <c r="A17" s="79" t="s">
        <v>13</v>
      </c>
      <c r="B17" s="98" t="s">
        <v>217</v>
      </c>
      <c r="C17" s="99"/>
      <c r="D17" s="99"/>
      <c r="E17" s="99"/>
      <c r="F17" s="99"/>
      <c r="G17" s="99"/>
      <c r="H17" s="98">
        <v>222</v>
      </c>
      <c r="I17" s="98">
        <v>0</v>
      </c>
      <c r="J17" s="98">
        <v>222</v>
      </c>
      <c r="L17" s="112" t="s">
        <v>218</v>
      </c>
      <c r="M17" s="78">
        <f>H18+H19+H20+H21+H22</f>
        <v>75505</v>
      </c>
      <c r="N17" s="107"/>
      <c r="O17" s="107"/>
      <c r="P17" s="107"/>
      <c r="Q17" s="107"/>
      <c r="R17" s="107"/>
      <c r="S17" s="107"/>
      <c r="T17" s="107"/>
      <c r="U17" s="107"/>
    </row>
    <row r="18" spans="1:21" ht="14.25" customHeight="1">
      <c r="A18" s="94"/>
      <c r="B18" s="95" t="s">
        <v>345</v>
      </c>
      <c r="C18" s="96"/>
      <c r="D18" s="96"/>
      <c r="E18" s="96"/>
      <c r="F18" s="96"/>
      <c r="G18" s="96"/>
      <c r="H18" s="95">
        <v>0</v>
      </c>
      <c r="I18" s="95">
        <v>39295</v>
      </c>
      <c r="J18" s="95">
        <v>36210</v>
      </c>
      <c r="L18" s="112" t="s">
        <v>224</v>
      </c>
      <c r="M18" s="78">
        <f>H23+H24+H25+H26+H27+H28</f>
        <v>59415</v>
      </c>
      <c r="N18" s="105"/>
      <c r="O18" s="105"/>
      <c r="P18" s="105"/>
      <c r="Q18" s="105"/>
      <c r="R18" s="105"/>
      <c r="S18" s="105"/>
      <c r="T18" s="105"/>
      <c r="U18" s="105"/>
    </row>
    <row r="19" spans="1:21" ht="28.5" customHeight="1">
      <c r="A19" s="225" t="s">
        <v>18</v>
      </c>
      <c r="B19" s="90" t="s">
        <v>243</v>
      </c>
      <c r="C19" s="91"/>
      <c r="D19" s="91"/>
      <c r="E19" s="91"/>
      <c r="F19" s="91"/>
      <c r="G19" s="91"/>
      <c r="H19" s="90">
        <v>1221</v>
      </c>
      <c r="I19" s="90"/>
      <c r="J19" s="90"/>
      <c r="L19" s="112" t="s">
        <v>265</v>
      </c>
      <c r="M19" s="78">
        <f>H33+H34+H35+H36+H37+H38</f>
        <v>845262</v>
      </c>
      <c r="N19" s="105"/>
      <c r="O19" s="105"/>
      <c r="P19" s="105"/>
      <c r="Q19" s="105"/>
      <c r="R19" s="105"/>
      <c r="S19" s="105"/>
      <c r="T19" s="105"/>
      <c r="U19" s="105"/>
    </row>
    <row r="20" spans="1:21" ht="15">
      <c r="A20" s="225"/>
      <c r="B20" s="90" t="s">
        <v>241</v>
      </c>
      <c r="C20" s="91"/>
      <c r="D20" s="91"/>
      <c r="E20" s="91"/>
      <c r="F20" s="91"/>
      <c r="G20" s="91"/>
      <c r="H20" s="90">
        <v>28766</v>
      </c>
      <c r="I20" s="90"/>
      <c r="J20" s="90"/>
      <c r="L20" s="112" t="s">
        <v>225</v>
      </c>
      <c r="M20" s="78">
        <f>H13+H29+H30+H31+H32+H39+H40+H41</f>
        <v>4362</v>
      </c>
      <c r="N20" s="105"/>
      <c r="O20" s="105"/>
      <c r="P20" s="105"/>
      <c r="Q20" s="105"/>
      <c r="R20" s="105"/>
      <c r="S20" s="105"/>
      <c r="T20" s="105"/>
      <c r="U20" s="105"/>
    </row>
    <row r="21" spans="1:21" ht="15">
      <c r="A21" s="225"/>
      <c r="B21" s="90" t="s">
        <v>242</v>
      </c>
      <c r="C21" s="91"/>
      <c r="D21" s="91"/>
      <c r="E21" s="91"/>
      <c r="F21" s="91"/>
      <c r="G21" s="91"/>
      <c r="H21" s="90">
        <v>43035</v>
      </c>
      <c r="I21" s="90"/>
      <c r="J21" s="90"/>
      <c r="L21" s="51"/>
      <c r="M21" s="113">
        <f>SUM(M13:M20)</f>
        <v>1726870</v>
      </c>
      <c r="N21" s="105"/>
      <c r="O21" s="105"/>
      <c r="P21" s="105"/>
      <c r="Q21" s="105"/>
      <c r="R21" s="105"/>
      <c r="S21" s="105"/>
      <c r="T21" s="105"/>
      <c r="U21" s="105"/>
    </row>
    <row r="22" spans="1:10" ht="13.5" customHeight="1">
      <c r="A22" s="226"/>
      <c r="B22" s="92" t="s">
        <v>244</v>
      </c>
      <c r="C22" s="93"/>
      <c r="D22" s="93"/>
      <c r="E22" s="93"/>
      <c r="F22" s="93"/>
      <c r="G22" s="93"/>
      <c r="H22" s="92">
        <v>2483</v>
      </c>
      <c r="I22" s="92"/>
      <c r="J22" s="92"/>
    </row>
    <row r="23" spans="1:10" ht="13.5" customHeight="1">
      <c r="A23" s="94"/>
      <c r="B23" s="95" t="s">
        <v>240</v>
      </c>
      <c r="C23" s="96"/>
      <c r="D23" s="96"/>
      <c r="E23" s="96"/>
      <c r="F23" s="96"/>
      <c r="G23" s="96"/>
      <c r="H23" s="95">
        <v>314</v>
      </c>
      <c r="I23" s="90">
        <v>50340</v>
      </c>
      <c r="J23" s="90">
        <v>9075</v>
      </c>
    </row>
    <row r="24" spans="1:10" ht="15">
      <c r="A24" s="225" t="s">
        <v>249</v>
      </c>
      <c r="B24" s="90" t="s">
        <v>245</v>
      </c>
      <c r="C24" s="91"/>
      <c r="D24" s="91"/>
      <c r="E24" s="91"/>
      <c r="F24" s="91"/>
      <c r="G24" s="91"/>
      <c r="H24" s="90">
        <v>0</v>
      </c>
      <c r="I24" s="90"/>
      <c r="J24" s="90"/>
    </row>
    <row r="25" spans="1:10" ht="15">
      <c r="A25" s="225"/>
      <c r="B25" s="90" t="s">
        <v>241</v>
      </c>
      <c r="C25" s="91"/>
      <c r="D25" s="91"/>
      <c r="E25" s="91"/>
      <c r="F25" s="91"/>
      <c r="G25" s="91"/>
      <c r="H25" s="90">
        <v>58474</v>
      </c>
      <c r="I25" s="90"/>
      <c r="J25" s="90"/>
    </row>
    <row r="26" spans="1:10" ht="15">
      <c r="A26" s="225"/>
      <c r="B26" s="90" t="s">
        <v>242</v>
      </c>
      <c r="C26" s="91"/>
      <c r="D26" s="91"/>
      <c r="E26" s="91"/>
      <c r="F26" s="91"/>
      <c r="G26" s="91"/>
      <c r="H26" s="90">
        <v>627</v>
      </c>
      <c r="I26" s="90"/>
      <c r="J26" s="90"/>
    </row>
    <row r="27" spans="1:10" ht="15">
      <c r="A27" s="225"/>
      <c r="B27" s="90" t="s">
        <v>345</v>
      </c>
      <c r="C27" s="91"/>
      <c r="D27" s="91"/>
      <c r="E27" s="91"/>
      <c r="F27" s="91"/>
      <c r="G27" s="91"/>
      <c r="H27" s="90">
        <v>0</v>
      </c>
      <c r="I27" s="90"/>
      <c r="J27" s="90"/>
    </row>
    <row r="28" spans="1:10" ht="13.5" customHeight="1">
      <c r="A28" s="226"/>
      <c r="B28" s="92" t="s">
        <v>244</v>
      </c>
      <c r="C28" s="93"/>
      <c r="D28" s="93"/>
      <c r="E28" s="93"/>
      <c r="F28" s="93"/>
      <c r="G28" s="93"/>
      <c r="H28" s="92">
        <v>0</v>
      </c>
      <c r="I28" s="92"/>
      <c r="J28" s="92"/>
    </row>
    <row r="29" spans="1:10" ht="15">
      <c r="A29" s="228" t="s">
        <v>219</v>
      </c>
      <c r="B29" s="90" t="s">
        <v>323</v>
      </c>
      <c r="C29" s="91"/>
      <c r="D29" s="91"/>
      <c r="E29" s="91"/>
      <c r="F29" s="91"/>
      <c r="G29" s="91"/>
      <c r="H29" s="90">
        <v>526</v>
      </c>
      <c r="I29" s="90">
        <v>0</v>
      </c>
      <c r="J29" s="90">
        <v>4362</v>
      </c>
    </row>
    <row r="30" spans="1:10" ht="15">
      <c r="A30" s="225"/>
      <c r="B30" s="90" t="s">
        <v>241</v>
      </c>
      <c r="C30" s="91"/>
      <c r="D30" s="91"/>
      <c r="E30" s="91"/>
      <c r="F30" s="91"/>
      <c r="G30" s="91"/>
      <c r="H30" s="90">
        <v>1558</v>
      </c>
      <c r="I30" s="90"/>
      <c r="J30" s="90"/>
    </row>
    <row r="31" spans="1:10" ht="15">
      <c r="A31" s="225"/>
      <c r="B31" s="90" t="s">
        <v>242</v>
      </c>
      <c r="C31" s="91"/>
      <c r="D31" s="91"/>
      <c r="E31" s="91"/>
      <c r="F31" s="91"/>
      <c r="G31" s="91"/>
      <c r="H31" s="90">
        <v>2278</v>
      </c>
      <c r="I31" s="90"/>
      <c r="J31" s="90"/>
    </row>
    <row r="32" spans="1:10" ht="13.5" customHeight="1">
      <c r="A32" s="226"/>
      <c r="B32" s="92" t="s">
        <v>244</v>
      </c>
      <c r="C32" s="93"/>
      <c r="D32" s="93"/>
      <c r="E32" s="93"/>
      <c r="F32" s="93"/>
      <c r="G32" s="93"/>
      <c r="H32" s="92">
        <v>0</v>
      </c>
      <c r="I32" s="92"/>
      <c r="J32" s="92"/>
    </row>
    <row r="33" spans="1:10" ht="15">
      <c r="A33" s="221" t="s">
        <v>266</v>
      </c>
      <c r="B33" s="95" t="s">
        <v>330</v>
      </c>
      <c r="C33" s="96"/>
      <c r="D33" s="96"/>
      <c r="E33" s="96"/>
      <c r="F33" s="96"/>
      <c r="G33" s="96"/>
      <c r="H33" s="95">
        <v>18888</v>
      </c>
      <c r="I33" s="95">
        <v>803601</v>
      </c>
      <c r="J33" s="95">
        <v>41661</v>
      </c>
    </row>
    <row r="34" spans="1:10" ht="15">
      <c r="A34" s="227"/>
      <c r="B34" s="90" t="s">
        <v>241</v>
      </c>
      <c r="C34" s="91"/>
      <c r="D34" s="91"/>
      <c r="E34" s="91"/>
      <c r="F34" s="91"/>
      <c r="G34" s="91"/>
      <c r="H34" s="90">
        <v>703047</v>
      </c>
      <c r="I34" s="90"/>
      <c r="J34" s="90"/>
    </row>
    <row r="35" spans="1:10" ht="15">
      <c r="A35" s="227"/>
      <c r="B35" s="90" t="s">
        <v>242</v>
      </c>
      <c r="C35" s="91"/>
      <c r="D35" s="91"/>
      <c r="E35" s="91"/>
      <c r="F35" s="91"/>
      <c r="G35" s="91"/>
      <c r="H35" s="90">
        <v>123308</v>
      </c>
      <c r="I35" s="90"/>
      <c r="J35" s="90"/>
    </row>
    <row r="36" spans="1:10" ht="15">
      <c r="A36" s="227"/>
      <c r="B36" s="90" t="s">
        <v>345</v>
      </c>
      <c r="C36" s="91"/>
      <c r="D36" s="91"/>
      <c r="E36" s="91"/>
      <c r="F36" s="91"/>
      <c r="G36" s="91"/>
      <c r="H36" s="90">
        <v>0</v>
      </c>
      <c r="I36" s="90"/>
      <c r="J36" s="90"/>
    </row>
    <row r="37" spans="1:10" ht="15">
      <c r="A37" s="141"/>
      <c r="B37" s="90" t="s">
        <v>323</v>
      </c>
      <c r="C37" s="91"/>
      <c r="D37" s="91"/>
      <c r="E37" s="91"/>
      <c r="F37" s="91"/>
      <c r="G37" s="91"/>
      <c r="H37" s="90">
        <v>0</v>
      </c>
      <c r="I37" s="90"/>
      <c r="J37" s="90"/>
    </row>
    <row r="38" spans="1:10" ht="15">
      <c r="A38" s="100"/>
      <c r="B38" s="92" t="s">
        <v>244</v>
      </c>
      <c r="C38" s="93"/>
      <c r="D38" s="93"/>
      <c r="E38" s="93"/>
      <c r="F38" s="93"/>
      <c r="G38" s="93"/>
      <c r="H38" s="92">
        <v>19</v>
      </c>
      <c r="I38" s="92"/>
      <c r="J38" s="92"/>
    </row>
    <row r="39" spans="1:10" ht="15">
      <c r="A39" s="221" t="s">
        <v>297</v>
      </c>
      <c r="B39" s="90" t="s">
        <v>323</v>
      </c>
      <c r="C39" s="91"/>
      <c r="D39" s="91"/>
      <c r="E39" s="91"/>
      <c r="F39" s="91"/>
      <c r="G39" s="91"/>
      <c r="H39" s="90">
        <v>0</v>
      </c>
      <c r="I39" s="90">
        <v>0</v>
      </c>
      <c r="J39" s="184"/>
    </row>
    <row r="40" spans="1:10" ht="15">
      <c r="A40" s="227"/>
      <c r="B40" s="90" t="s">
        <v>241</v>
      </c>
      <c r="C40" s="91"/>
      <c r="D40" s="91"/>
      <c r="E40" s="91"/>
      <c r="F40" s="91"/>
      <c r="G40" s="91"/>
      <c r="H40" s="90">
        <v>0</v>
      </c>
      <c r="I40" s="90"/>
      <c r="J40" s="90"/>
    </row>
    <row r="41" spans="1:10" ht="15">
      <c r="A41" s="222"/>
      <c r="B41" s="90" t="s">
        <v>244</v>
      </c>
      <c r="C41" s="91"/>
      <c r="D41" s="91"/>
      <c r="E41" s="91"/>
      <c r="F41" s="91"/>
      <c r="G41" s="91"/>
      <c r="H41" s="90">
        <v>0</v>
      </c>
      <c r="I41" s="90"/>
      <c r="J41" s="90"/>
    </row>
    <row r="42" spans="1:10" ht="22.5" customHeight="1">
      <c r="A42" s="221" t="s">
        <v>328</v>
      </c>
      <c r="B42" s="95" t="s">
        <v>241</v>
      </c>
      <c r="C42" s="155">
        <v>248824.2</v>
      </c>
      <c r="D42" s="155"/>
      <c r="E42" s="155">
        <v>103600</v>
      </c>
      <c r="F42" s="156"/>
      <c r="G42" s="156"/>
      <c r="H42" s="155">
        <v>103600</v>
      </c>
      <c r="I42" s="155">
        <v>104626.3</v>
      </c>
      <c r="J42" s="155"/>
    </row>
    <row r="43" spans="1:10" ht="23.25" customHeight="1">
      <c r="A43" s="222"/>
      <c r="B43" s="92" t="s">
        <v>242</v>
      </c>
      <c r="C43" s="157"/>
      <c r="D43" s="157"/>
      <c r="E43" s="157">
        <v>3697.6</v>
      </c>
      <c r="F43" s="158"/>
      <c r="G43" s="158"/>
      <c r="H43" s="157">
        <v>1026.3</v>
      </c>
      <c r="I43" s="157"/>
      <c r="J43" s="157"/>
    </row>
    <row r="44" spans="1:10" ht="15">
      <c r="A44" s="221" t="s">
        <v>329</v>
      </c>
      <c r="B44" s="95" t="s">
        <v>241</v>
      </c>
      <c r="C44" s="155">
        <v>361305.3</v>
      </c>
      <c r="D44" s="155"/>
      <c r="E44" s="155">
        <v>200000</v>
      </c>
      <c r="F44" s="155"/>
      <c r="G44" s="155"/>
      <c r="H44" s="155">
        <v>199758.8</v>
      </c>
      <c r="I44" s="155">
        <v>202563.1</v>
      </c>
      <c r="J44" s="155"/>
    </row>
    <row r="45" spans="1:10" ht="31.5" customHeight="1">
      <c r="A45" s="222"/>
      <c r="B45" s="92" t="s">
        <v>242</v>
      </c>
      <c r="C45" s="157"/>
      <c r="D45" s="157"/>
      <c r="E45" s="157">
        <v>4267</v>
      </c>
      <c r="F45" s="157"/>
      <c r="G45" s="157"/>
      <c r="H45" s="157">
        <v>2804.3</v>
      </c>
      <c r="I45" s="157"/>
      <c r="J45" s="157"/>
    </row>
    <row r="46" spans="1:10" ht="30.75" customHeight="1">
      <c r="A46" s="221" t="s">
        <v>326</v>
      </c>
      <c r="B46" s="95" t="s">
        <v>241</v>
      </c>
      <c r="C46" s="155">
        <v>330319.8</v>
      </c>
      <c r="D46" s="155"/>
      <c r="E46" s="155">
        <v>218000</v>
      </c>
      <c r="F46" s="155"/>
      <c r="G46" s="155"/>
      <c r="H46" s="155">
        <v>197276.8</v>
      </c>
      <c r="I46" s="155">
        <v>201402.1</v>
      </c>
      <c r="J46" s="155"/>
    </row>
    <row r="47" spans="1:10" ht="30" customHeight="1">
      <c r="A47" s="222"/>
      <c r="B47" s="92" t="s">
        <v>242</v>
      </c>
      <c r="C47" s="157"/>
      <c r="D47" s="157"/>
      <c r="E47" s="157">
        <v>4892</v>
      </c>
      <c r="F47" s="157"/>
      <c r="G47" s="157"/>
      <c r="H47" s="157">
        <v>4125.3</v>
      </c>
      <c r="I47" s="157"/>
      <c r="J47" s="157"/>
    </row>
    <row r="48" spans="1:10" ht="15">
      <c r="A48" s="221" t="s">
        <v>346</v>
      </c>
      <c r="B48" s="95" t="s">
        <v>241</v>
      </c>
      <c r="C48" s="155">
        <v>11230</v>
      </c>
      <c r="D48" s="155"/>
      <c r="E48" s="155">
        <v>10936.8</v>
      </c>
      <c r="F48" s="155"/>
      <c r="G48" s="155"/>
      <c r="H48" s="155">
        <v>10936.8</v>
      </c>
      <c r="I48" s="155">
        <v>11165.7</v>
      </c>
      <c r="J48" s="155"/>
    </row>
    <row r="49" spans="1:10" ht="18" customHeight="1">
      <c r="A49" s="222"/>
      <c r="B49" s="92" t="s">
        <v>242</v>
      </c>
      <c r="C49" s="157"/>
      <c r="D49" s="157"/>
      <c r="E49" s="157">
        <v>230</v>
      </c>
      <c r="F49" s="157"/>
      <c r="G49" s="157"/>
      <c r="H49" s="157">
        <v>228.9</v>
      </c>
      <c r="I49" s="157"/>
      <c r="J49" s="157"/>
    </row>
    <row r="50" spans="1:11" ht="15">
      <c r="A50" s="101" t="s">
        <v>220</v>
      </c>
      <c r="B50" s="102"/>
      <c r="C50" s="102"/>
      <c r="D50" s="102"/>
      <c r="E50" s="102"/>
      <c r="F50" s="102"/>
      <c r="G50" s="102"/>
      <c r="H50" s="102">
        <f>SUM(H7:H41)</f>
        <v>1726870</v>
      </c>
      <c r="I50" s="102">
        <f>SUM(I7:I41)</f>
        <v>993358</v>
      </c>
      <c r="J50" s="102">
        <f>SUM(J7:J41)</f>
        <v>733512</v>
      </c>
      <c r="K50" s="42"/>
    </row>
    <row r="51" spans="1:11" ht="15">
      <c r="A51" s="103"/>
      <c r="B51" s="104"/>
      <c r="C51" s="105"/>
      <c r="D51" s="105"/>
      <c r="E51" s="105"/>
      <c r="F51" s="105"/>
      <c r="G51" s="105"/>
      <c r="H51" s="105"/>
      <c r="I51" s="105"/>
      <c r="J51" s="105"/>
      <c r="K51" s="42"/>
    </row>
    <row r="52" spans="1:11" ht="15">
      <c r="A52" s="21"/>
      <c r="B52" s="21"/>
      <c r="K52" s="42"/>
    </row>
    <row r="53" spans="1:11" ht="15">
      <c r="A53" s="21"/>
      <c r="B53" s="21"/>
      <c r="K53" s="42"/>
    </row>
    <row r="54" spans="1:11" ht="15">
      <c r="A54" s="21"/>
      <c r="B54" s="21"/>
      <c r="K54" s="42"/>
    </row>
    <row r="55" spans="1:11" ht="15">
      <c r="A55" s="21"/>
      <c r="B55" s="21"/>
      <c r="K55" s="42"/>
    </row>
    <row r="56" spans="1:11" ht="15">
      <c r="A56" s="21"/>
      <c r="B56" s="21"/>
      <c r="K56" s="42"/>
    </row>
    <row r="57" spans="1:11" ht="15">
      <c r="A57" s="21"/>
      <c r="B57" s="21"/>
      <c r="K57" s="42"/>
    </row>
    <row r="58" spans="1:11" ht="15">
      <c r="A58" s="21"/>
      <c r="B58" s="21"/>
      <c r="K58" s="42"/>
    </row>
    <row r="59" spans="1:11" ht="7.5" customHeight="1">
      <c r="A59" s="21"/>
      <c r="B59" s="21"/>
      <c r="K59" s="43"/>
    </row>
    <row r="60" spans="1:11" ht="15">
      <c r="A60" s="21"/>
      <c r="B60" s="21"/>
      <c r="K60" s="43"/>
    </row>
    <row r="61" spans="1:11" ht="15">
      <c r="A61" s="21"/>
      <c r="B61" s="21"/>
      <c r="K61" s="42"/>
    </row>
    <row r="62" spans="1:11" ht="15">
      <c r="A62" s="21"/>
      <c r="B62" s="21"/>
      <c r="K62" s="42"/>
    </row>
    <row r="63" spans="1:11" ht="15">
      <c r="A63" s="21"/>
      <c r="B63" s="21"/>
      <c r="K63" s="42"/>
    </row>
    <row r="64" spans="1:11" ht="15">
      <c r="A64" s="21"/>
      <c r="B64" s="21"/>
      <c r="K64" s="42"/>
    </row>
    <row r="65" spans="1:11" ht="15">
      <c r="A65" s="21"/>
      <c r="B65" s="21"/>
      <c r="K65" s="42"/>
    </row>
    <row r="66" spans="1:11" ht="15">
      <c r="A66" s="21"/>
      <c r="B66" s="21"/>
      <c r="K66" s="42"/>
    </row>
    <row r="67" spans="1:11" ht="28.5" customHeight="1">
      <c r="A67" s="21"/>
      <c r="B67" s="21"/>
      <c r="K67" s="42"/>
    </row>
    <row r="68" spans="1:11" ht="15">
      <c r="A68" s="21"/>
      <c r="B68" s="21"/>
      <c r="K68" s="42"/>
    </row>
    <row r="69" spans="1:2" ht="15">
      <c r="A69" s="21"/>
      <c r="B69" s="21"/>
    </row>
    <row r="70" spans="1:2" ht="15">
      <c r="A70" s="21"/>
      <c r="B70" s="21"/>
    </row>
    <row r="71" spans="1:2" ht="15">
      <c r="A71" s="21"/>
      <c r="B71" s="21"/>
    </row>
  </sheetData>
  <sheetProtection/>
  <mergeCells count="25">
    <mergeCell ref="S12:T12"/>
    <mergeCell ref="L11:U11"/>
    <mergeCell ref="A5:A6"/>
    <mergeCell ref="B5:B6"/>
    <mergeCell ref="J5:J6"/>
    <mergeCell ref="C5:D5"/>
    <mergeCell ref="A7:A10"/>
    <mergeCell ref="A11:A12"/>
    <mergeCell ref="A1:J1"/>
    <mergeCell ref="A2:J2"/>
    <mergeCell ref="A3:J3"/>
    <mergeCell ref="A4:I4"/>
    <mergeCell ref="E5:F5"/>
    <mergeCell ref="G5:G6"/>
    <mergeCell ref="H5:I5"/>
    <mergeCell ref="A46:A47"/>
    <mergeCell ref="A48:A49"/>
    <mergeCell ref="A44:A45"/>
    <mergeCell ref="A15:A16"/>
    <mergeCell ref="A19:A22"/>
    <mergeCell ref="A24:A28"/>
    <mergeCell ref="A33:A36"/>
    <mergeCell ref="A29:A32"/>
    <mergeCell ref="A42:A43"/>
    <mergeCell ref="A39:A41"/>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9"/>
  <sheetViews>
    <sheetView zoomScaleSheetLayoutView="100" zoomScalePageLayoutView="0" workbookViewId="0" topLeftCell="A1">
      <selection activeCell="E17" sqref="E17"/>
    </sheetView>
  </sheetViews>
  <sheetFormatPr defaultColWidth="40.75390625" defaultRowHeight="12.75"/>
  <cols>
    <col min="1" max="1" width="23.25390625" style="21" customWidth="1"/>
    <col min="2" max="2" width="17.875" style="21" customWidth="1"/>
    <col min="3" max="3" width="10.375" style="21" customWidth="1"/>
    <col min="4" max="4" width="11.375" style="21" customWidth="1"/>
    <col min="5" max="5" width="39.25390625" style="21" customWidth="1"/>
    <col min="6" max="16384" width="40.75390625" style="21" customWidth="1"/>
  </cols>
  <sheetData>
    <row r="1" spans="1:17" ht="15">
      <c r="A1" s="58"/>
      <c r="B1" s="58"/>
      <c r="C1" s="59"/>
      <c r="D1" s="59"/>
      <c r="E1" s="60" t="s">
        <v>112</v>
      </c>
      <c r="F1" s="44"/>
      <c r="G1" s="44"/>
      <c r="H1" s="44"/>
      <c r="I1" s="44"/>
      <c r="J1" s="44"/>
      <c r="K1" s="44"/>
      <c r="L1" s="44"/>
      <c r="M1" s="44"/>
      <c r="N1" s="44"/>
      <c r="O1" s="44"/>
      <c r="P1" s="44"/>
      <c r="Q1" s="44"/>
    </row>
    <row r="2" spans="1:5" ht="6" customHeight="1">
      <c r="A2" s="58"/>
      <c r="B2" s="58"/>
      <c r="C2" s="59"/>
      <c r="D2" s="61"/>
      <c r="E2" s="58"/>
    </row>
    <row r="3" spans="1:5" ht="17.25" customHeight="1">
      <c r="A3" s="245" t="s">
        <v>313</v>
      </c>
      <c r="B3" s="245"/>
      <c r="C3" s="245"/>
      <c r="D3" s="245"/>
      <c r="E3" s="245"/>
    </row>
    <row r="4" spans="1:5" ht="15" customHeight="1">
      <c r="A4" s="246" t="s">
        <v>261</v>
      </c>
      <c r="B4" s="246"/>
      <c r="C4" s="246"/>
      <c r="D4" s="246"/>
      <c r="E4" s="246"/>
    </row>
    <row r="5" spans="1:5" ht="9.75" customHeight="1">
      <c r="A5" s="247" t="s">
        <v>146</v>
      </c>
      <c r="B5" s="247"/>
      <c r="C5" s="247"/>
      <c r="D5" s="247"/>
      <c r="E5" s="247"/>
    </row>
    <row r="6" spans="1:5" ht="13.5" customHeight="1">
      <c r="A6" s="248" t="s">
        <v>380</v>
      </c>
      <c r="B6" s="248"/>
      <c r="C6" s="248"/>
      <c r="D6" s="248"/>
      <c r="E6" s="248"/>
    </row>
    <row r="7" spans="1:5" ht="6.75" customHeight="1">
      <c r="A7" s="58"/>
      <c r="B7" s="58"/>
      <c r="C7" s="59"/>
      <c r="D7" s="59"/>
      <c r="E7" s="58"/>
    </row>
    <row r="8" spans="1:5" ht="12.75" customHeight="1">
      <c r="A8" s="244" t="s">
        <v>147</v>
      </c>
      <c r="B8" s="244"/>
      <c r="C8" s="250" t="s">
        <v>145</v>
      </c>
      <c r="D8" s="250"/>
      <c r="E8" s="249" t="s">
        <v>237</v>
      </c>
    </row>
    <row r="9" spans="1:5" ht="72">
      <c r="A9" s="244"/>
      <c r="B9" s="244"/>
      <c r="C9" s="169" t="s">
        <v>381</v>
      </c>
      <c r="D9" s="169" t="s">
        <v>382</v>
      </c>
      <c r="E9" s="249"/>
    </row>
    <row r="10" spans="1:5" ht="12.75" customHeight="1">
      <c r="A10" s="244" t="s">
        <v>143</v>
      </c>
      <c r="B10" s="244" t="s">
        <v>144</v>
      </c>
      <c r="C10" s="244" t="s">
        <v>260</v>
      </c>
      <c r="D10" s="244" t="s">
        <v>269</v>
      </c>
      <c r="E10" s="249"/>
    </row>
    <row r="11" spans="1:5" ht="15">
      <c r="A11" s="244"/>
      <c r="B11" s="244"/>
      <c r="C11" s="244"/>
      <c r="D11" s="244"/>
      <c r="E11" s="249"/>
    </row>
    <row r="12" spans="1:5" ht="279" customHeight="1">
      <c r="A12" s="121" t="s">
        <v>317</v>
      </c>
      <c r="B12" s="119" t="s">
        <v>304</v>
      </c>
      <c r="C12" s="120">
        <v>1309272.4</v>
      </c>
      <c r="D12" s="122">
        <v>1265977.2</v>
      </c>
      <c r="E12" s="137" t="s">
        <v>305</v>
      </c>
    </row>
    <row r="13" spans="1:5" ht="403.5" customHeight="1">
      <c r="A13" s="67" t="s">
        <v>318</v>
      </c>
      <c r="B13" s="67" t="s">
        <v>306</v>
      </c>
      <c r="C13" s="120">
        <v>188991.3</v>
      </c>
      <c r="D13" s="122">
        <v>187657.5</v>
      </c>
      <c r="E13" s="138" t="s">
        <v>383</v>
      </c>
    </row>
    <row r="14" spans="1:5" ht="166.5" customHeight="1">
      <c r="A14" s="68" t="s">
        <v>319</v>
      </c>
      <c r="B14" s="67" t="s">
        <v>307</v>
      </c>
      <c r="C14" s="120">
        <v>14168.6</v>
      </c>
      <c r="D14" s="122">
        <v>14153.8</v>
      </c>
      <c r="E14" s="139" t="s">
        <v>308</v>
      </c>
    </row>
    <row r="15" spans="1:5" ht="350.25" customHeight="1">
      <c r="A15" s="68" t="s">
        <v>309</v>
      </c>
      <c r="B15" s="67" t="s">
        <v>310</v>
      </c>
      <c r="C15" s="120">
        <v>68525.8</v>
      </c>
      <c r="D15" s="122">
        <v>40736.1</v>
      </c>
      <c r="E15" s="139" t="s">
        <v>311</v>
      </c>
    </row>
    <row r="16" spans="1:5" ht="132">
      <c r="A16" s="68" t="s">
        <v>320</v>
      </c>
      <c r="B16" s="67" t="s">
        <v>321</v>
      </c>
      <c r="C16" s="120">
        <v>170269.5</v>
      </c>
      <c r="D16" s="122">
        <v>164142.5</v>
      </c>
      <c r="E16" s="139" t="s">
        <v>322</v>
      </c>
    </row>
    <row r="17" spans="1:5" ht="330" customHeight="1">
      <c r="A17" s="68" t="s">
        <v>335</v>
      </c>
      <c r="B17" s="67" t="s">
        <v>336</v>
      </c>
      <c r="C17" s="120">
        <v>116525.9</v>
      </c>
      <c r="D17" s="122">
        <v>114736.5</v>
      </c>
      <c r="E17" s="139" t="s">
        <v>384</v>
      </c>
    </row>
    <row r="18" spans="1:5" ht="15">
      <c r="A18" s="123" t="s">
        <v>312</v>
      </c>
      <c r="B18" s="123"/>
      <c r="C18" s="124">
        <f>SUM(C12:C17)</f>
        <v>1867753.5</v>
      </c>
      <c r="D18" s="124">
        <f>SUM(D12:D17)</f>
        <v>1787403.6</v>
      </c>
      <c r="E18" s="125"/>
    </row>
    <row r="19" spans="3:4" ht="15">
      <c r="C19" s="38"/>
      <c r="D19" s="38"/>
    </row>
  </sheetData>
  <sheetProtection/>
  <mergeCells count="11">
    <mergeCell ref="C8:D8"/>
    <mergeCell ref="A8:B9"/>
    <mergeCell ref="A10:A11"/>
    <mergeCell ref="B10:B11"/>
    <mergeCell ref="A3:E3"/>
    <mergeCell ref="A4:E4"/>
    <mergeCell ref="A5:E5"/>
    <mergeCell ref="A6:E6"/>
    <mergeCell ref="E8:E11"/>
    <mergeCell ref="C10:C11"/>
    <mergeCell ref="D10:D11"/>
  </mergeCells>
  <printOptions/>
  <pageMargins left="0.7874015748031497" right="0.3937007874015748" top="0.5905511811023623" bottom="0.3937007874015748" header="0" footer="0"/>
  <pageSetup fitToHeight="0" fitToWidth="0" horizontalDpi="600" verticalDpi="600" orientation="portrait" paperSize="9" scale="89"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zhulikovaoa</cp:lastModifiedBy>
  <cp:lastPrinted>2017-03-17T05:34:52Z</cp:lastPrinted>
  <dcterms:created xsi:type="dcterms:W3CDTF">2007-10-25T07:17:21Z</dcterms:created>
  <dcterms:modified xsi:type="dcterms:W3CDTF">2017-07-10T06:05:30Z</dcterms:modified>
  <cp:category/>
  <cp:version/>
  <cp:contentType/>
  <cp:contentStatus/>
</cp:coreProperties>
</file>