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300" tabRatio="871" activeTab="1"/>
  </bookViews>
  <sheets>
    <sheet name="Нормат и расчетные" sheetId="1" r:id="rId1"/>
    <sheet name="Сводн. табл" sheetId="2" r:id="rId2"/>
  </sheets>
  <definedNames>
    <definedName name="_xlnm.Print_Area" localSheetId="0">'Нормат и расчетные'!$B$1:$V$12</definedName>
    <definedName name="_xlnm.Print_Area" localSheetId="1">'Сводн. табл'!$A$1:$AI$54</definedName>
  </definedNames>
  <calcPr fullCalcOnLoad="1"/>
</workbook>
</file>

<file path=xl/sharedStrings.xml><?xml version="1.0" encoding="utf-8"?>
<sst xmlns="http://schemas.openxmlformats.org/spreadsheetml/2006/main" count="97" uniqueCount="80">
  <si>
    <t>№ п/п</t>
  </si>
  <si>
    <t>№ Выработки</t>
  </si>
  <si>
    <t>Плотность грунта</t>
  </si>
  <si>
    <t>Влажность</t>
  </si>
  <si>
    <t>Полная влагоемкость W, %</t>
  </si>
  <si>
    <t>Пористость п, %</t>
  </si>
  <si>
    <t>Плотность частиц грунта  rs, (г/см³)</t>
  </si>
  <si>
    <t>Плотность грунта в естественном залегании r,(г/см³)</t>
  </si>
  <si>
    <t>Плотность скелета грунта rd, (г/см³)</t>
  </si>
  <si>
    <t xml:space="preserve">Коэффициент пористости, e Дол. Ед. </t>
  </si>
  <si>
    <t xml:space="preserve">Влажность на границе текучести wL,% </t>
  </si>
  <si>
    <t>Влажность на границе раскатывания wP, %</t>
  </si>
  <si>
    <t>Число пластичности Ip, %</t>
  </si>
  <si>
    <t>Показатель текучести,IL</t>
  </si>
  <si>
    <t>Коэфф.водонасыщения Sr, д.е.</t>
  </si>
  <si>
    <t>№ ИГЭ</t>
  </si>
  <si>
    <t>Геол. Индекс</t>
  </si>
  <si>
    <t>Нормативные значения</t>
  </si>
  <si>
    <t>Расчетные значения</t>
  </si>
  <si>
    <t>по несущей способности</t>
  </si>
  <si>
    <t>Интервал отбора образца, м</t>
  </si>
  <si>
    <t>Ведомость лабораторных испытаний грунтов</t>
  </si>
  <si>
    <t xml:space="preserve">t IV </t>
  </si>
  <si>
    <t>Влажность за счет видимых ледяных включений</t>
  </si>
  <si>
    <t>1а</t>
  </si>
  <si>
    <t xml:space="preserve"> Насыпной грунт - песок пылеватый с гнездами супеси, местами с гравием до 15%, мерзлый</t>
  </si>
  <si>
    <t>Насыпной грунт - супесь с гнездами песка пылеватого и с гравием до 15%, мерзлая в талом состоянии пластичная</t>
  </si>
  <si>
    <t>Суммарная (естественная влажность влажность, %</t>
  </si>
  <si>
    <t>Плотность в естественном залегани, т /м3</t>
  </si>
  <si>
    <t>Коэффициент пористости,  дол. ед.</t>
  </si>
  <si>
    <t xml:space="preserve">Число пластичности </t>
  </si>
  <si>
    <t>Влажность на пределе текучести.%</t>
  </si>
  <si>
    <t>Влажность на пределе раскатывания. %</t>
  </si>
  <si>
    <t xml:space="preserve">Число пластичности, дол. ед. </t>
  </si>
  <si>
    <t>Плотность скелета</t>
  </si>
  <si>
    <t>Плотность скелета, т /м3</t>
  </si>
  <si>
    <t>Плотность частиц, т /м3</t>
  </si>
  <si>
    <t>Засоленность, %</t>
  </si>
  <si>
    <t>Показатель текучести грунта в талом состоянии, дол. ед.</t>
  </si>
  <si>
    <t>Потери при прокаливании, %</t>
  </si>
  <si>
    <t>Температура начала замерзания,град.Цельсия</t>
  </si>
  <si>
    <t xml:space="preserve">Теплопроводность талого грунта, Ккал/м.ч. Град. Цельсия </t>
  </si>
  <si>
    <t>Объемная теплоемкость талого грунта, Ккал/м3. град.Цельсия</t>
  </si>
  <si>
    <t>Теплопроводность мерзлого грунта,Ккал/м.ч. Град. Цельсия</t>
  </si>
  <si>
    <t>Объемная теплоемкость мерзлого грунта грунта, Ккал/м3. град.Цельсия</t>
  </si>
  <si>
    <t>Нормативные и расчетные физические и теплофизические характеристики грунтов</t>
  </si>
  <si>
    <t>-</t>
  </si>
  <si>
    <t>Влажность за счет ледяных включений, %</t>
  </si>
  <si>
    <t>Природная (суммарная для мерзлых грунтов) влажность     w, %</t>
  </si>
  <si>
    <t>Наименование грунта      по ГОСТ 25100-2011</t>
  </si>
  <si>
    <t xml:space="preserve"> al-m III </t>
  </si>
  <si>
    <t xml:space="preserve"> Песок пылеватый,  твёрдомёрзлый,  слабольдитсый, массивной криотекстуры</t>
  </si>
  <si>
    <t xml:space="preserve">  Супесь песчанистая  с прослоями песка пылеватого с гравием, твёрдомёрзлая в талом состоянии пластичная, слабольдистая, массивной криотекстуры.</t>
  </si>
  <si>
    <t xml:space="preserve">  Супесь песчанистая  с прослоями песка пылеватого с гравием, твёрдомёрзлая в талом состоянии твердая, слабольдистая, массивной криотекстуры.</t>
  </si>
  <si>
    <t xml:space="preserve">  Суглинок легкий песчанистый, пылеватый с гравием, твердомерзлый в талом состоянии тугопластичный массивной криотекстуры.</t>
  </si>
  <si>
    <t>&gt; 10 мм</t>
  </si>
  <si>
    <t>10-5 мм</t>
  </si>
  <si>
    <t>5-2 мм</t>
  </si>
  <si>
    <t>2-1 мм</t>
  </si>
  <si>
    <t>1-0,5 мм</t>
  </si>
  <si>
    <t>0,5-0,25 мм</t>
  </si>
  <si>
    <t>0,25-0,1 мм</t>
  </si>
  <si>
    <t>0,1-0,05 (&lt;0,1) мм</t>
  </si>
  <si>
    <t>0,05-0,01 мм</t>
  </si>
  <si>
    <t>0,01-0,002 мм</t>
  </si>
  <si>
    <t>&lt; 0,002 мм</t>
  </si>
  <si>
    <t>Коэффициент размягчаемости в воде</t>
  </si>
  <si>
    <t xml:space="preserve">Коэффициент выветрелости  </t>
  </si>
  <si>
    <t xml:space="preserve">Заполнитель щебенистых грунтов </t>
  </si>
  <si>
    <t>ИГЭ-2. Суглинки легкие пылеватые полутвердые с гравием, галькой до 10% с прослоями и линзами песка мелкого</t>
  </si>
  <si>
    <t>Предел прчн. одн. сж. в воздушно-сухом состояни МПа</t>
  </si>
  <si>
    <t>Предел прчн. одн. сж. в водонасыщ. Состоянии. МПа</t>
  </si>
  <si>
    <t>26</t>
  </si>
  <si>
    <t>27</t>
  </si>
  <si>
    <t>ИГЭ-3. Супеси твердые с гравием, галькой со щебнем известняка до 15% с прослоями и линзами песка мелкого</t>
  </si>
  <si>
    <t>ИГЭ-5. Известняки светло-серые средней прочности, сильнотрещиноватые, слабовыветрелые, размягчаемые.</t>
  </si>
  <si>
    <t>Среднее значение</t>
  </si>
  <si>
    <t>ИГЭ-4. Щебенистые грунты известняка с супесчаным твердым заполнителем до 35%</t>
  </si>
  <si>
    <t>Естественная плотность щебенистых грцнтов МГЭ-4 приведена по плотности обломков известняка.</t>
  </si>
  <si>
    <t>Гранулометрический состав грунтов,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</si>
</sst>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"/>
    <numFmt numFmtId="174" formatCode="0.000"/>
    <numFmt numFmtId="175" formatCode="0.0000"/>
    <numFmt numFmtId="176" formatCode="0.0000000"/>
    <numFmt numFmtId="177" formatCode="0.000000"/>
    <numFmt numFmtId="178" formatCode="0.00000"/>
    <numFmt numFmtId="179" formatCode="0.00000000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</numFmts>
  <fonts count="68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Times New Roman Cyr"/>
      <family val="1"/>
    </font>
    <font>
      <i/>
      <sz val="10"/>
      <name val="Times New Roman Cyr"/>
      <family val="1"/>
    </font>
    <font>
      <b/>
      <i/>
      <sz val="12"/>
      <name val="Times New Roman Cyr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2"/>
      <name val="GreekC"/>
      <family val="0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2"/>
      <name val="Arial Cyr"/>
      <family val="2"/>
    </font>
    <font>
      <b/>
      <i/>
      <sz val="11"/>
      <color indexed="12"/>
      <name val="Times New Roman Cyr"/>
      <family val="0"/>
    </font>
    <font>
      <b/>
      <sz val="12"/>
      <name val="Times New Roman Cyr"/>
      <family val="1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4"/>
      <color indexed="8"/>
      <name val="Times New Roman"/>
      <family val="1"/>
    </font>
    <font>
      <b/>
      <i/>
      <sz val="11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i/>
      <sz val="14"/>
      <color theme="1"/>
      <name val="Times New Roman"/>
      <family val="1"/>
    </font>
    <font>
      <b/>
      <i/>
      <sz val="11"/>
      <color rgb="FFFF0000"/>
      <name val="Times New Roman Cyr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3" fontId="1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17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73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2" fontId="60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9" fontId="15" fillId="0" borderId="15" xfId="0" applyNumberFormat="1" applyFont="1" applyBorder="1" applyAlignment="1">
      <alignment horizontal="center" vertical="center" textRotation="90"/>
    </xf>
    <xf numFmtId="49" fontId="15" fillId="0" borderId="16" xfId="0" applyNumberFormat="1" applyFont="1" applyBorder="1" applyAlignment="1">
      <alignment horizontal="center" vertical="center" textRotation="90"/>
    </xf>
    <xf numFmtId="49" fontId="15" fillId="0" borderId="16" xfId="0" applyNumberFormat="1" applyFont="1" applyBorder="1" applyAlignment="1">
      <alignment horizontal="center" vertical="center" textRotation="90" wrapText="1"/>
    </xf>
    <xf numFmtId="49" fontId="15" fillId="0" borderId="17" xfId="0" applyNumberFormat="1" applyFont="1" applyBorder="1" applyAlignment="1">
      <alignment horizontal="center" vertical="center" textRotation="90" wrapText="1"/>
    </xf>
    <xf numFmtId="1" fontId="1" fillId="0" borderId="18" xfId="0" applyNumberFormat="1" applyFont="1" applyFill="1" applyBorder="1" applyAlignment="1">
      <alignment horizontal="center" vertical="center"/>
    </xf>
    <xf numFmtId="173" fontId="13" fillId="0" borderId="0" xfId="5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73" fontId="13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 wrapText="1"/>
    </xf>
    <xf numFmtId="173" fontId="62" fillId="0" borderId="10" xfId="0" applyNumberFormat="1" applyFont="1" applyFill="1" applyBorder="1" applyAlignment="1">
      <alignment horizontal="center" vertical="center" wrapText="1"/>
    </xf>
    <xf numFmtId="173" fontId="16" fillId="0" borderId="19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1" fillId="33" borderId="10" xfId="0" applyNumberFormat="1" applyFont="1" applyFill="1" applyBorder="1" applyAlignment="1">
      <alignment horizontal="center" vertical="center" textRotation="90" wrapText="1"/>
    </xf>
    <xf numFmtId="173" fontId="7" fillId="33" borderId="10" xfId="0" applyNumberFormat="1" applyFont="1" applyFill="1" applyBorder="1" applyAlignment="1">
      <alignment horizontal="center" vertical="center" textRotation="90" wrapText="1"/>
    </xf>
    <xf numFmtId="173" fontId="1" fillId="33" borderId="10" xfId="0" applyNumberFormat="1" applyFont="1" applyFill="1" applyBorder="1" applyAlignment="1">
      <alignment horizontal="center" vertical="center" textRotation="90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2" fontId="62" fillId="33" borderId="10" xfId="0" applyNumberFormat="1" applyFont="1" applyFill="1" applyBorder="1" applyAlignment="1">
      <alignment horizontal="center" vertical="center" wrapText="1"/>
    </xf>
    <xf numFmtId="173" fontId="62" fillId="33" borderId="10" xfId="0" applyNumberFormat="1" applyFont="1" applyFill="1" applyBorder="1" applyAlignment="1">
      <alignment horizontal="center" vertical="center" wrapText="1"/>
    </xf>
    <xf numFmtId="173" fontId="63" fillId="33" borderId="13" xfId="0" applyNumberFormat="1" applyFont="1" applyFill="1" applyBorder="1" applyAlignment="1">
      <alignment horizontal="center" vertical="center"/>
    </xf>
    <xf numFmtId="173" fontId="64" fillId="33" borderId="11" xfId="0" applyNumberFormat="1" applyFont="1" applyFill="1" applyBorder="1" applyAlignment="1">
      <alignment horizontal="center" vertical="center" wrapText="1"/>
    </xf>
    <xf numFmtId="173" fontId="14" fillId="33" borderId="13" xfId="0" applyNumberFormat="1" applyFont="1" applyFill="1" applyBorder="1" applyAlignment="1">
      <alignment horizontal="center" vertical="center"/>
    </xf>
    <xf numFmtId="173" fontId="65" fillId="33" borderId="11" xfId="0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2" fontId="66" fillId="33" borderId="11" xfId="0" applyNumberFormat="1" applyFont="1" applyFill="1" applyBorder="1" applyAlignment="1">
      <alignment horizontal="center" vertical="center"/>
    </xf>
    <xf numFmtId="2" fontId="66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3" fontId="66" fillId="33" borderId="11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 horizontal="center" vertical="center"/>
    </xf>
    <xf numFmtId="173" fontId="66" fillId="33" borderId="10" xfId="0" applyNumberFormat="1" applyFont="1" applyFill="1" applyBorder="1" applyAlignment="1">
      <alignment horizontal="center" vertical="center"/>
    </xf>
    <xf numFmtId="2" fontId="67" fillId="33" borderId="10" xfId="0" applyNumberFormat="1" applyFont="1" applyFill="1" applyBorder="1" applyAlignment="1">
      <alignment horizontal="center" vertical="center"/>
    </xf>
    <xf numFmtId="173" fontId="13" fillId="33" borderId="10" xfId="53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173" fontId="17" fillId="0" borderId="23" xfId="53" applyNumberFormat="1" applyFont="1" applyFill="1" applyBorder="1" applyAlignment="1">
      <alignment horizontal="center" vertical="center"/>
      <protection/>
    </xf>
    <xf numFmtId="173" fontId="17" fillId="0" borderId="0" xfId="5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textRotation="90" wrapText="1"/>
    </xf>
    <xf numFmtId="174" fontId="7" fillId="33" borderId="10" xfId="0" applyNumberFormat="1" applyFont="1" applyFill="1" applyBorder="1" applyAlignment="1">
      <alignment horizontal="center" vertical="center" textRotation="90" wrapText="1"/>
    </xf>
    <xf numFmtId="173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1" fontId="1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 wrapText="1"/>
    </xf>
    <xf numFmtId="173" fontId="16" fillId="0" borderId="21" xfId="0" applyNumberFormat="1" applyFont="1" applyFill="1" applyBorder="1" applyAlignment="1">
      <alignment horizontal="center" vertical="center"/>
    </xf>
    <xf numFmtId="173" fontId="16" fillId="0" borderId="22" xfId="0" applyNumberFormat="1" applyFont="1" applyFill="1" applyBorder="1" applyAlignment="1">
      <alignment horizontal="center" vertical="center"/>
    </xf>
    <xf numFmtId="173" fontId="16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3" fontId="17" fillId="0" borderId="1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zoomScale="88" zoomScaleNormal="88" zoomScalePageLayoutView="0" workbookViewId="0" topLeftCell="B8">
      <selection activeCell="E17" sqref="E17"/>
    </sheetView>
  </sheetViews>
  <sheetFormatPr defaultColWidth="9.00390625" defaultRowHeight="12.75"/>
  <cols>
    <col min="4" max="4" width="10.50390625" style="0" customWidth="1"/>
    <col min="5" max="5" width="53.50390625" style="0" customWidth="1"/>
    <col min="19" max="20" width="9.50390625" style="0" customWidth="1"/>
    <col min="21" max="21" width="9.50390625" style="0" bestFit="1" customWidth="1"/>
  </cols>
  <sheetData>
    <row r="1" spans="2:22" ht="39.75" customHeight="1">
      <c r="B1" s="66" t="s">
        <v>45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5.75" customHeight="1">
      <c r="A2" s="1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2:22" ht="0.75" customHeight="1" hidden="1">
      <c r="B3" s="76" t="s">
        <v>0</v>
      </c>
      <c r="C3" s="76" t="s">
        <v>15</v>
      </c>
      <c r="D3" s="68" t="s">
        <v>16</v>
      </c>
      <c r="E3" s="76" t="s">
        <v>49</v>
      </c>
      <c r="F3" s="70" t="s">
        <v>17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0" t="s">
        <v>18</v>
      </c>
      <c r="T3" s="71"/>
      <c r="U3" s="71"/>
      <c r="V3" s="71"/>
    </row>
    <row r="4" spans="2:22" ht="15.75" customHeight="1" hidden="1">
      <c r="B4" s="77"/>
      <c r="C4" s="77"/>
      <c r="D4" s="79"/>
      <c r="E4" s="77"/>
      <c r="F4" s="68" t="s">
        <v>27</v>
      </c>
      <c r="G4" s="7"/>
      <c r="H4" s="7"/>
      <c r="I4" s="7"/>
      <c r="J4" s="7"/>
      <c r="K4" s="68" t="s">
        <v>28</v>
      </c>
      <c r="L4" s="7" t="s">
        <v>34</v>
      </c>
      <c r="M4" s="7"/>
      <c r="N4" s="74" t="s">
        <v>29</v>
      </c>
      <c r="O4" s="7" t="s">
        <v>30</v>
      </c>
      <c r="P4" s="68" t="s">
        <v>39</v>
      </c>
      <c r="Q4" s="68" t="s">
        <v>47</v>
      </c>
      <c r="R4" s="68" t="s">
        <v>40</v>
      </c>
      <c r="S4" s="70" t="s">
        <v>19</v>
      </c>
      <c r="T4" s="71"/>
      <c r="U4" s="71"/>
      <c r="V4" s="72"/>
    </row>
    <row r="5" spans="2:22" ht="267" customHeight="1">
      <c r="B5" s="78"/>
      <c r="C5" s="78"/>
      <c r="D5" s="69"/>
      <c r="E5" s="78"/>
      <c r="F5" s="69"/>
      <c r="G5" s="16" t="s">
        <v>31</v>
      </c>
      <c r="H5" s="16" t="s">
        <v>32</v>
      </c>
      <c r="I5" s="7" t="s">
        <v>33</v>
      </c>
      <c r="J5" s="17" t="s">
        <v>38</v>
      </c>
      <c r="K5" s="69"/>
      <c r="L5" s="16" t="s">
        <v>35</v>
      </c>
      <c r="M5" s="16" t="s">
        <v>36</v>
      </c>
      <c r="N5" s="75"/>
      <c r="O5" s="16" t="s">
        <v>37</v>
      </c>
      <c r="P5" s="69"/>
      <c r="Q5" s="69"/>
      <c r="R5" s="69"/>
      <c r="S5" s="8" t="s">
        <v>41</v>
      </c>
      <c r="T5" s="7" t="s">
        <v>43</v>
      </c>
      <c r="U5" s="7" t="s">
        <v>42</v>
      </c>
      <c r="V5" s="7" t="s">
        <v>44</v>
      </c>
    </row>
    <row r="6" spans="2:23" ht="43.5" customHeight="1">
      <c r="B6" s="2">
        <v>5</v>
      </c>
      <c r="C6" s="2">
        <v>1</v>
      </c>
      <c r="D6" s="9" t="s">
        <v>22</v>
      </c>
      <c r="E6" s="2" t="s">
        <v>25</v>
      </c>
      <c r="F6" s="18">
        <v>19.5</v>
      </c>
      <c r="G6" s="19" t="s">
        <v>46</v>
      </c>
      <c r="H6" s="19" t="s">
        <v>46</v>
      </c>
      <c r="I6" s="19" t="s">
        <v>46</v>
      </c>
      <c r="J6" s="19" t="s">
        <v>46</v>
      </c>
      <c r="K6" s="20">
        <v>1.94</v>
      </c>
      <c r="L6" s="20">
        <v>1.62</v>
      </c>
      <c r="M6" s="20">
        <v>2.66</v>
      </c>
      <c r="N6" s="21">
        <v>0.639</v>
      </c>
      <c r="O6" s="18">
        <v>0.3</v>
      </c>
      <c r="P6" s="18">
        <v>1.3</v>
      </c>
      <c r="Q6" s="19" t="s">
        <v>46</v>
      </c>
      <c r="R6" s="20">
        <v>-1.2</v>
      </c>
      <c r="S6" s="20">
        <v>1.9</v>
      </c>
      <c r="T6" s="20">
        <v>2.1</v>
      </c>
      <c r="U6" s="19">
        <v>690</v>
      </c>
      <c r="V6" s="19">
        <v>520</v>
      </c>
      <c r="W6" s="22"/>
    </row>
    <row r="7" spans="2:23" ht="46.5">
      <c r="B7" s="2">
        <v>7</v>
      </c>
      <c r="C7" s="2" t="s">
        <v>24</v>
      </c>
      <c r="D7" s="9" t="s">
        <v>22</v>
      </c>
      <c r="E7" s="2" t="s">
        <v>26</v>
      </c>
      <c r="F7" s="18">
        <v>13.8</v>
      </c>
      <c r="G7" s="18">
        <v>17.3</v>
      </c>
      <c r="H7" s="18">
        <v>12.5</v>
      </c>
      <c r="I7" s="18">
        <v>4.8</v>
      </c>
      <c r="J7" s="20">
        <v>0.26</v>
      </c>
      <c r="K7" s="20">
        <v>2.02</v>
      </c>
      <c r="L7" s="20">
        <v>1.77</v>
      </c>
      <c r="M7" s="20">
        <v>2.69</v>
      </c>
      <c r="N7" s="21">
        <v>0.518</v>
      </c>
      <c r="O7" s="18">
        <v>0.2</v>
      </c>
      <c r="P7" s="18">
        <v>2</v>
      </c>
      <c r="Q7" s="18">
        <v>0</v>
      </c>
      <c r="R7" s="20">
        <v>-1.3</v>
      </c>
      <c r="S7" s="20">
        <v>1.4</v>
      </c>
      <c r="T7" s="20">
        <v>1.5</v>
      </c>
      <c r="U7" s="19">
        <v>590</v>
      </c>
      <c r="V7" s="19">
        <v>520</v>
      </c>
      <c r="W7" s="22"/>
    </row>
    <row r="8" spans="2:23" ht="42" customHeight="1">
      <c r="B8" s="2">
        <v>9</v>
      </c>
      <c r="C8" s="2">
        <v>2</v>
      </c>
      <c r="D8" s="9" t="s">
        <v>50</v>
      </c>
      <c r="E8" s="2" t="s">
        <v>51</v>
      </c>
      <c r="F8" s="18">
        <v>19.2</v>
      </c>
      <c r="G8" s="19" t="s">
        <v>46</v>
      </c>
      <c r="H8" s="19" t="s">
        <v>46</v>
      </c>
      <c r="I8" s="19" t="s">
        <v>46</v>
      </c>
      <c r="J8" s="19" t="s">
        <v>46</v>
      </c>
      <c r="K8" s="20">
        <v>2</v>
      </c>
      <c r="L8" s="20">
        <v>1.68</v>
      </c>
      <c r="M8" s="20">
        <v>2.66</v>
      </c>
      <c r="N8" s="21">
        <v>0.585</v>
      </c>
      <c r="O8" s="18">
        <v>0.3</v>
      </c>
      <c r="P8" s="18">
        <v>1</v>
      </c>
      <c r="Q8" s="18">
        <v>0</v>
      </c>
      <c r="R8" s="20">
        <v>-1.4</v>
      </c>
      <c r="S8" s="20">
        <v>2.07</v>
      </c>
      <c r="T8" s="20">
        <v>2.25</v>
      </c>
      <c r="U8" s="19">
        <v>710</v>
      </c>
      <c r="V8" s="19">
        <v>567</v>
      </c>
      <c r="W8" s="22"/>
    </row>
    <row r="9" spans="2:23" ht="80.25" customHeight="1">
      <c r="B9" s="2">
        <v>11</v>
      </c>
      <c r="C9" s="2">
        <v>3</v>
      </c>
      <c r="D9" s="9" t="s">
        <v>50</v>
      </c>
      <c r="E9" s="2" t="s">
        <v>52</v>
      </c>
      <c r="F9" s="18">
        <v>17</v>
      </c>
      <c r="G9" s="18">
        <v>20.2</v>
      </c>
      <c r="H9" s="18">
        <v>14.6</v>
      </c>
      <c r="I9" s="18">
        <v>5.6</v>
      </c>
      <c r="J9" s="20">
        <v>0.43</v>
      </c>
      <c r="K9" s="20">
        <v>2.05</v>
      </c>
      <c r="L9" s="20">
        <v>1.76</v>
      </c>
      <c r="M9" s="20">
        <v>2.69</v>
      </c>
      <c r="N9" s="21">
        <v>0.533</v>
      </c>
      <c r="O9" s="18">
        <v>0.3</v>
      </c>
      <c r="P9" s="18">
        <v>2.3</v>
      </c>
      <c r="Q9" s="18">
        <v>0.9</v>
      </c>
      <c r="R9" s="20">
        <v>-1.5</v>
      </c>
      <c r="S9" s="20">
        <v>1.5</v>
      </c>
      <c r="T9" s="20">
        <v>1.6</v>
      </c>
      <c r="U9" s="19">
        <v>700</v>
      </c>
      <c r="V9" s="19">
        <v>550</v>
      </c>
      <c r="W9" s="22"/>
    </row>
    <row r="10" spans="2:23" ht="56.25" customHeight="1">
      <c r="B10" s="2">
        <v>12</v>
      </c>
      <c r="C10" s="2">
        <v>4</v>
      </c>
      <c r="D10" s="9" t="s">
        <v>50</v>
      </c>
      <c r="E10" s="2" t="s">
        <v>53</v>
      </c>
      <c r="F10" s="18">
        <v>12</v>
      </c>
      <c r="G10" s="18">
        <v>20.2</v>
      </c>
      <c r="H10" s="18">
        <v>14.2</v>
      </c>
      <c r="I10" s="18">
        <v>6</v>
      </c>
      <c r="J10" s="20">
        <v>-0.37</v>
      </c>
      <c r="K10" s="20">
        <v>2.11</v>
      </c>
      <c r="L10" s="20">
        <v>1.88</v>
      </c>
      <c r="M10" s="20">
        <v>2.69</v>
      </c>
      <c r="N10" s="21">
        <v>0.427</v>
      </c>
      <c r="O10" s="18">
        <v>0.2</v>
      </c>
      <c r="P10" s="18">
        <v>2.3</v>
      </c>
      <c r="Q10" s="19" t="s">
        <v>46</v>
      </c>
      <c r="R10" s="20">
        <v>-1.4</v>
      </c>
      <c r="S10" s="20">
        <v>1.42</v>
      </c>
      <c r="T10" s="20">
        <v>1.5</v>
      </c>
      <c r="U10" s="19">
        <v>590</v>
      </c>
      <c r="V10" s="19">
        <v>525</v>
      </c>
      <c r="W10" s="22"/>
    </row>
    <row r="11" spans="2:23" ht="56.25" customHeight="1">
      <c r="B11" s="2">
        <v>13</v>
      </c>
      <c r="C11" s="2">
        <v>5</v>
      </c>
      <c r="D11" s="9" t="s">
        <v>50</v>
      </c>
      <c r="E11" s="2" t="s">
        <v>54</v>
      </c>
      <c r="F11" s="18">
        <v>18.5</v>
      </c>
      <c r="G11" s="18">
        <v>24.3</v>
      </c>
      <c r="H11" s="18">
        <v>14.3</v>
      </c>
      <c r="I11" s="18">
        <v>10</v>
      </c>
      <c r="J11" s="20">
        <v>0.42</v>
      </c>
      <c r="K11" s="20">
        <v>2.01</v>
      </c>
      <c r="L11" s="20">
        <v>1.69</v>
      </c>
      <c r="M11" s="20">
        <v>2.71</v>
      </c>
      <c r="N11" s="21">
        <v>0.597</v>
      </c>
      <c r="O11" s="18">
        <v>0.2</v>
      </c>
      <c r="P11" s="18">
        <v>1</v>
      </c>
      <c r="Q11" s="18">
        <v>1.3</v>
      </c>
      <c r="R11" s="20">
        <v>-1.1</v>
      </c>
      <c r="S11" s="20">
        <v>1.25</v>
      </c>
      <c r="T11" s="20">
        <v>1.4</v>
      </c>
      <c r="U11" s="19">
        <v>700</v>
      </c>
      <c r="V11" s="19">
        <v>520</v>
      </c>
      <c r="W11" s="22"/>
    </row>
    <row r="12" spans="2:22" ht="12.75">
      <c r="B12" s="67"/>
      <c r="C12" s="67"/>
      <c r="D12" s="67"/>
      <c r="E12" s="6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5:22" ht="12.75"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</sheetData>
  <sheetProtection/>
  <mergeCells count="16">
    <mergeCell ref="K4:K5"/>
    <mergeCell ref="N4:N5"/>
    <mergeCell ref="B3:B5"/>
    <mergeCell ref="C3:C5"/>
    <mergeCell ref="D3:D5"/>
    <mergeCell ref="E3:E5"/>
    <mergeCell ref="B1:V1"/>
    <mergeCell ref="B12:E12"/>
    <mergeCell ref="P4:P5"/>
    <mergeCell ref="Q4:Q5"/>
    <mergeCell ref="R4:R5"/>
    <mergeCell ref="S4:V4"/>
    <mergeCell ref="F4:F5"/>
    <mergeCell ref="S3:V3"/>
    <mergeCell ref="B2:V2"/>
    <mergeCell ref="F3:R3"/>
  </mergeCells>
  <printOptions/>
  <pageMargins left="1.35" right="0.5" top="0.24" bottom="0.2" header="0.25" footer="0.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tabSelected="1" view="pageBreakPreview" zoomScale="60" zoomScaleNormal="70" zoomScalePageLayoutView="40" workbookViewId="0" topLeftCell="A1">
      <selection activeCell="AK4" sqref="AK4"/>
    </sheetView>
  </sheetViews>
  <sheetFormatPr defaultColWidth="9.00390625" defaultRowHeight="12.75" outlineLevelCol="2"/>
  <cols>
    <col min="1" max="1" width="6.375" style="0" customWidth="1"/>
    <col min="2" max="2" width="10.50390625" style="0" customWidth="1"/>
    <col min="3" max="3" width="10.875" style="0" hidden="1" customWidth="1"/>
    <col min="4" max="14" width="10.875" style="0" customWidth="1"/>
    <col min="15" max="15" width="8.00390625" style="56" customWidth="1"/>
    <col min="16" max="16" width="8.625" style="55" customWidth="1"/>
    <col min="17" max="17" width="9.875" style="55" hidden="1" customWidth="1" outlineLevel="1"/>
    <col min="18" max="18" width="7.50390625" style="55" customWidth="1" collapsed="1"/>
    <col min="19" max="19" width="8.50390625" style="55" customWidth="1"/>
    <col min="20" max="20" width="7.375" style="55" customWidth="1"/>
    <col min="21" max="21" width="7.375" style="55" hidden="1" customWidth="1" outlineLevel="2"/>
    <col min="22" max="22" width="6.50390625" style="55" hidden="1" customWidth="1" outlineLevel="1" collapsed="1"/>
    <col min="23" max="23" width="9.125" style="55" customWidth="1" collapsed="1"/>
    <col min="24" max="24" width="9.50390625" style="55" hidden="1" customWidth="1" outlineLevel="1"/>
    <col min="25" max="25" width="8.00390625" style="55" customWidth="1" collapsed="1"/>
    <col min="26" max="26" width="8.00390625" style="0" hidden="1" customWidth="1" outlineLevel="1"/>
    <col min="27" max="27" width="7.50390625" style="0" customWidth="1" collapsed="1"/>
    <col min="28" max="28" width="8.125" style="0" customWidth="1"/>
    <col min="29" max="29" width="7.00390625" style="0" customWidth="1"/>
    <col min="30" max="30" width="7.375" style="0" customWidth="1"/>
    <col min="31" max="31" width="6.50390625" style="0" customWidth="1"/>
    <col min="32" max="33" width="6.50390625" style="55" customWidth="1"/>
    <col min="34" max="35" width="9.125" style="55" customWidth="1"/>
  </cols>
  <sheetData>
    <row r="1" spans="1:33" ht="21.75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5" ht="15.75" customHeight="1">
      <c r="A2" s="87" t="s">
        <v>1</v>
      </c>
      <c r="B2" s="88" t="s">
        <v>20</v>
      </c>
      <c r="C2" s="15"/>
      <c r="D2" s="93" t="s">
        <v>79</v>
      </c>
      <c r="E2" s="94"/>
      <c r="F2" s="94"/>
      <c r="G2" s="94"/>
      <c r="H2" s="94"/>
      <c r="I2" s="94"/>
      <c r="J2" s="94"/>
      <c r="K2" s="94"/>
      <c r="L2" s="94"/>
      <c r="M2" s="94"/>
      <c r="N2" s="95"/>
      <c r="O2" s="99" t="s">
        <v>2</v>
      </c>
      <c r="P2" s="99"/>
      <c r="Q2" s="99"/>
      <c r="R2" s="99"/>
      <c r="S2" s="83" t="s">
        <v>9</v>
      </c>
      <c r="T2" s="84" t="s">
        <v>3</v>
      </c>
      <c r="U2" s="84"/>
      <c r="V2" s="84"/>
      <c r="W2" s="84"/>
      <c r="X2" s="84"/>
      <c r="Y2" s="84"/>
      <c r="Z2" s="14"/>
      <c r="AA2" s="82" t="s">
        <v>12</v>
      </c>
      <c r="AB2" s="82" t="s">
        <v>13</v>
      </c>
      <c r="AC2" s="82" t="s">
        <v>4</v>
      </c>
      <c r="AD2" s="82" t="s">
        <v>14</v>
      </c>
      <c r="AE2" s="82" t="s">
        <v>5</v>
      </c>
      <c r="AF2" s="85" t="s">
        <v>70</v>
      </c>
      <c r="AG2" s="85" t="s">
        <v>71</v>
      </c>
      <c r="AH2" s="85" t="s">
        <v>66</v>
      </c>
      <c r="AI2" s="85" t="s">
        <v>67</v>
      </c>
    </row>
    <row r="3" spans="1:35" ht="19.5" customHeight="1">
      <c r="A3" s="87"/>
      <c r="B3" s="88"/>
      <c r="C3" s="15"/>
      <c r="D3" s="96"/>
      <c r="E3" s="97"/>
      <c r="F3" s="97"/>
      <c r="G3" s="97"/>
      <c r="H3" s="97"/>
      <c r="I3" s="97"/>
      <c r="J3" s="97"/>
      <c r="K3" s="97"/>
      <c r="L3" s="97"/>
      <c r="M3" s="97"/>
      <c r="N3" s="98"/>
      <c r="O3" s="99"/>
      <c r="P3" s="99"/>
      <c r="Q3" s="99"/>
      <c r="R3" s="99"/>
      <c r="S3" s="83"/>
      <c r="T3" s="84"/>
      <c r="U3" s="84"/>
      <c r="V3" s="84"/>
      <c r="W3" s="84"/>
      <c r="X3" s="84"/>
      <c r="Y3" s="84"/>
      <c r="Z3" s="14"/>
      <c r="AA3" s="82"/>
      <c r="AB3" s="82"/>
      <c r="AC3" s="82"/>
      <c r="AD3" s="82"/>
      <c r="AE3" s="82"/>
      <c r="AF3" s="85"/>
      <c r="AG3" s="85"/>
      <c r="AH3" s="85"/>
      <c r="AI3" s="85"/>
    </row>
    <row r="4" spans="1:35" ht="250.5" customHeight="1" thickBot="1">
      <c r="A4" s="87"/>
      <c r="B4" s="88"/>
      <c r="C4" s="15"/>
      <c r="D4" s="25" t="s">
        <v>55</v>
      </c>
      <c r="E4" s="26" t="s">
        <v>56</v>
      </c>
      <c r="F4" s="26" t="s">
        <v>57</v>
      </c>
      <c r="G4" s="26" t="s">
        <v>58</v>
      </c>
      <c r="H4" s="27" t="s">
        <v>59</v>
      </c>
      <c r="I4" s="27" t="s">
        <v>60</v>
      </c>
      <c r="J4" s="27" t="s">
        <v>61</v>
      </c>
      <c r="K4" s="27" t="s">
        <v>62</v>
      </c>
      <c r="L4" s="27" t="s">
        <v>63</v>
      </c>
      <c r="M4" s="27" t="s">
        <v>64</v>
      </c>
      <c r="N4" s="28" t="s">
        <v>65</v>
      </c>
      <c r="O4" s="37" t="s">
        <v>6</v>
      </c>
      <c r="P4" s="37" t="s">
        <v>7</v>
      </c>
      <c r="Q4" s="38"/>
      <c r="R4" s="37" t="s">
        <v>8</v>
      </c>
      <c r="S4" s="83"/>
      <c r="T4" s="39" t="s">
        <v>48</v>
      </c>
      <c r="U4" s="40"/>
      <c r="V4" s="39" t="s">
        <v>23</v>
      </c>
      <c r="W4" s="39" t="s">
        <v>10</v>
      </c>
      <c r="X4" s="40"/>
      <c r="Y4" s="39" t="s">
        <v>11</v>
      </c>
      <c r="Z4" s="1"/>
      <c r="AA4" s="82"/>
      <c r="AB4" s="82"/>
      <c r="AC4" s="82"/>
      <c r="AD4" s="82"/>
      <c r="AE4" s="82"/>
      <c r="AF4" s="85"/>
      <c r="AG4" s="85"/>
      <c r="AH4" s="85"/>
      <c r="AI4" s="85"/>
    </row>
    <row r="5" spans="1:35" ht="15.75">
      <c r="A5" s="11">
        <v>1</v>
      </c>
      <c r="B5" s="11">
        <v>2</v>
      </c>
      <c r="C5" s="11"/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41">
        <v>14</v>
      </c>
      <c r="P5" s="41">
        <v>15</v>
      </c>
      <c r="Q5" s="42">
        <v>15</v>
      </c>
      <c r="R5" s="42">
        <v>16</v>
      </c>
      <c r="S5" s="41">
        <v>17</v>
      </c>
      <c r="T5" s="41">
        <v>18</v>
      </c>
      <c r="U5" s="41">
        <v>18</v>
      </c>
      <c r="V5" s="41">
        <v>19</v>
      </c>
      <c r="W5" s="41">
        <v>19</v>
      </c>
      <c r="X5" s="41">
        <v>20</v>
      </c>
      <c r="Y5" s="41">
        <v>20</v>
      </c>
      <c r="Z5" s="10">
        <v>21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42" t="s">
        <v>72</v>
      </c>
      <c r="AG5" s="42" t="s">
        <v>73</v>
      </c>
      <c r="AH5" s="42">
        <v>28</v>
      </c>
      <c r="AI5" s="42">
        <v>29</v>
      </c>
    </row>
    <row r="6" spans="1:35" ht="15.75">
      <c r="A6" s="29"/>
      <c r="B6" s="80" t="s">
        <v>69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35" ht="15">
      <c r="A7" s="33">
        <v>1</v>
      </c>
      <c r="B7" s="4">
        <v>3</v>
      </c>
      <c r="C7" s="4"/>
      <c r="D7" s="3"/>
      <c r="E7" s="4">
        <v>3.1</v>
      </c>
      <c r="F7" s="3">
        <v>2.2</v>
      </c>
      <c r="G7" s="4">
        <v>6.9</v>
      </c>
      <c r="H7" s="4">
        <v>9.9</v>
      </c>
      <c r="I7" s="4">
        <v>9.4</v>
      </c>
      <c r="J7" s="4">
        <v>15</v>
      </c>
      <c r="K7" s="4">
        <v>13.4</v>
      </c>
      <c r="L7" s="4">
        <v>17.7</v>
      </c>
      <c r="M7" s="4">
        <v>15.7</v>
      </c>
      <c r="N7" s="4">
        <v>6.7</v>
      </c>
      <c r="O7" s="43">
        <v>2.71</v>
      </c>
      <c r="P7" s="43">
        <v>2.25</v>
      </c>
      <c r="Q7" s="44"/>
      <c r="R7" s="43">
        <f aca="true" t="shared" si="0" ref="R7:R16">P7/(1+T7/100)</f>
        <v>1.9806338028169013</v>
      </c>
      <c r="S7" s="45">
        <f aca="true" t="shared" si="1" ref="S7:S16">(O7-R7)/R7</f>
        <v>0.36824888888888896</v>
      </c>
      <c r="T7" s="44">
        <v>13.6</v>
      </c>
      <c r="U7" s="44"/>
      <c r="V7" s="44"/>
      <c r="W7" s="44">
        <v>20</v>
      </c>
      <c r="X7" s="44"/>
      <c r="Y7" s="44">
        <v>12.9</v>
      </c>
      <c r="Z7" s="3"/>
      <c r="AA7" s="4">
        <f aca="true" t="shared" si="2" ref="AA7:AA16">W7-Y7</f>
        <v>7.1</v>
      </c>
      <c r="AB7" s="3">
        <f aca="true" t="shared" si="3" ref="AB7:AB16">(T7-Y7)/AA7</f>
        <v>0.09859154929577456</v>
      </c>
      <c r="AC7" s="4">
        <f aca="true" t="shared" si="4" ref="AC7:AC16">(1/R7-1/O7)*100</f>
        <v>13.588519885198858</v>
      </c>
      <c r="AD7" s="3">
        <f aca="true" t="shared" si="5" ref="AD7:AD16">T7/AC7</f>
        <v>1.0008448392391613</v>
      </c>
      <c r="AE7" s="4">
        <f aca="true" t="shared" si="6" ref="AE7:AE16">(1-R7/O7)*100</f>
        <v>26.913881814874497</v>
      </c>
      <c r="AF7" s="57"/>
      <c r="AG7" s="57"/>
      <c r="AH7" s="58"/>
      <c r="AI7" s="59"/>
    </row>
    <row r="8" spans="1:35" ht="15">
      <c r="A8" s="33">
        <v>5</v>
      </c>
      <c r="B8" s="4">
        <v>3</v>
      </c>
      <c r="C8" s="4"/>
      <c r="D8" s="3"/>
      <c r="E8" s="4">
        <v>1.5</v>
      </c>
      <c r="F8" s="3">
        <v>3.2</v>
      </c>
      <c r="G8" s="4">
        <v>3.4</v>
      </c>
      <c r="H8" s="4">
        <v>7.6</v>
      </c>
      <c r="I8" s="4">
        <v>7.8</v>
      </c>
      <c r="J8" s="4">
        <v>14.4</v>
      </c>
      <c r="K8" s="4">
        <v>12.9</v>
      </c>
      <c r="L8" s="4">
        <v>19.2</v>
      </c>
      <c r="M8" s="4">
        <v>18.8</v>
      </c>
      <c r="N8" s="4">
        <v>11.2</v>
      </c>
      <c r="O8" s="43">
        <v>2.7</v>
      </c>
      <c r="P8" s="43">
        <v>2.18</v>
      </c>
      <c r="Q8" s="44"/>
      <c r="R8" s="43">
        <f t="shared" si="0"/>
        <v>1.9022687609075046</v>
      </c>
      <c r="S8" s="45">
        <f t="shared" si="1"/>
        <v>0.4193577981651375</v>
      </c>
      <c r="T8" s="44">
        <v>14.6</v>
      </c>
      <c r="U8" s="44"/>
      <c r="V8" s="44"/>
      <c r="W8" s="44">
        <v>23.799999999999997</v>
      </c>
      <c r="X8" s="44"/>
      <c r="Y8" s="44">
        <v>14.499999999999998</v>
      </c>
      <c r="Z8" s="3"/>
      <c r="AA8" s="4">
        <f t="shared" si="2"/>
        <v>9.299999999999999</v>
      </c>
      <c r="AB8" s="3">
        <f t="shared" si="3"/>
        <v>0.010752688172043164</v>
      </c>
      <c r="AC8" s="4">
        <f t="shared" si="4"/>
        <v>15.531770302412495</v>
      </c>
      <c r="AD8" s="3">
        <f t="shared" si="5"/>
        <v>0.9400087508203899</v>
      </c>
      <c r="AE8" s="4">
        <f t="shared" si="6"/>
        <v>29.545601447870208</v>
      </c>
      <c r="AF8" s="57"/>
      <c r="AG8" s="57"/>
      <c r="AH8" s="58"/>
      <c r="AI8" s="59"/>
    </row>
    <row r="9" spans="1:35" ht="15">
      <c r="A9" s="33">
        <v>6</v>
      </c>
      <c r="B9" s="4">
        <v>2.5</v>
      </c>
      <c r="C9" s="4"/>
      <c r="D9" s="3"/>
      <c r="E9" s="4">
        <v>1.2</v>
      </c>
      <c r="F9" s="3">
        <v>1.9</v>
      </c>
      <c r="G9" s="4">
        <v>2.5</v>
      </c>
      <c r="H9" s="4">
        <v>8.4</v>
      </c>
      <c r="I9" s="4">
        <v>8.2</v>
      </c>
      <c r="J9" s="4">
        <v>16.7</v>
      </c>
      <c r="K9" s="4">
        <v>12.7</v>
      </c>
      <c r="L9" s="4">
        <v>16.7</v>
      </c>
      <c r="M9" s="4">
        <v>18.9</v>
      </c>
      <c r="N9" s="4">
        <v>12.8</v>
      </c>
      <c r="O9" s="43">
        <v>2.71</v>
      </c>
      <c r="P9" s="43">
        <v>2.17</v>
      </c>
      <c r="Q9" s="44"/>
      <c r="R9" s="43">
        <f t="shared" si="0"/>
        <v>1.8578767123287672</v>
      </c>
      <c r="S9" s="45">
        <f t="shared" si="1"/>
        <v>0.45865437788018426</v>
      </c>
      <c r="T9" s="44">
        <v>16.8</v>
      </c>
      <c r="U9" s="44"/>
      <c r="V9" s="44"/>
      <c r="W9" s="44">
        <v>24.6</v>
      </c>
      <c r="X9" s="44"/>
      <c r="Y9" s="44">
        <v>15.6</v>
      </c>
      <c r="Z9" s="3"/>
      <c r="AA9" s="4">
        <f>W9-Y9</f>
        <v>9.000000000000002</v>
      </c>
      <c r="AB9" s="3">
        <f>(T9-Y9)/AA9</f>
        <v>0.13333333333333341</v>
      </c>
      <c r="AC9" s="4">
        <f t="shared" si="4"/>
        <v>16.924515788936688</v>
      </c>
      <c r="AD9" s="3">
        <f t="shared" si="5"/>
        <v>0.9926428743670125</v>
      </c>
      <c r="AE9" s="4">
        <f t="shared" si="6"/>
        <v>31.44366375170601</v>
      </c>
      <c r="AF9" s="57"/>
      <c r="AG9" s="57"/>
      <c r="AH9" s="58"/>
      <c r="AI9" s="59"/>
    </row>
    <row r="10" spans="1:35" ht="15">
      <c r="A10" s="33">
        <v>6</v>
      </c>
      <c r="B10" s="4">
        <v>4</v>
      </c>
      <c r="C10" s="4"/>
      <c r="D10" s="3"/>
      <c r="E10" s="4"/>
      <c r="F10" s="3"/>
      <c r="G10" s="4"/>
      <c r="H10" s="4"/>
      <c r="I10" s="4"/>
      <c r="J10" s="4"/>
      <c r="K10" s="4"/>
      <c r="L10" s="4"/>
      <c r="M10" s="4"/>
      <c r="N10" s="4"/>
      <c r="O10" s="43">
        <v>2.7</v>
      </c>
      <c r="P10" s="43">
        <v>2.24</v>
      </c>
      <c r="Q10" s="44"/>
      <c r="R10" s="43">
        <f t="shared" si="0"/>
        <v>1.971830985915493</v>
      </c>
      <c r="S10" s="45">
        <f t="shared" si="1"/>
        <v>0.36928571428571433</v>
      </c>
      <c r="T10" s="44">
        <v>13.6</v>
      </c>
      <c r="U10" s="44"/>
      <c r="V10" s="44"/>
      <c r="W10" s="44">
        <v>20.1</v>
      </c>
      <c r="X10" s="44"/>
      <c r="Y10" s="44">
        <v>12.7</v>
      </c>
      <c r="Z10" s="3"/>
      <c r="AA10" s="4">
        <f>W10-Y10</f>
        <v>7.400000000000002</v>
      </c>
      <c r="AB10" s="3">
        <f>(T10-Y10)/AA10</f>
        <v>0.12162162162162163</v>
      </c>
      <c r="AC10" s="4">
        <f t="shared" si="4"/>
        <v>13.677248677248677</v>
      </c>
      <c r="AD10" s="3">
        <f t="shared" si="5"/>
        <v>0.9943520309477756</v>
      </c>
      <c r="AE10" s="4">
        <f t="shared" si="6"/>
        <v>26.969222743870635</v>
      </c>
      <c r="AF10" s="57"/>
      <c r="AG10" s="57"/>
      <c r="AH10" s="58"/>
      <c r="AI10" s="59"/>
    </row>
    <row r="11" spans="1:35" ht="15">
      <c r="A11" s="33">
        <v>7</v>
      </c>
      <c r="B11" s="4">
        <v>2</v>
      </c>
      <c r="C11" s="4"/>
      <c r="D11" s="3"/>
      <c r="E11" s="4">
        <v>1</v>
      </c>
      <c r="F11" s="3">
        <v>1.8</v>
      </c>
      <c r="G11" s="4">
        <v>2.1</v>
      </c>
      <c r="H11" s="4">
        <v>6.5</v>
      </c>
      <c r="I11" s="4">
        <v>7.5</v>
      </c>
      <c r="J11" s="4">
        <v>15</v>
      </c>
      <c r="K11" s="4">
        <v>14.3</v>
      </c>
      <c r="L11" s="4">
        <v>16.5</v>
      </c>
      <c r="M11" s="4">
        <v>22.8</v>
      </c>
      <c r="N11" s="4">
        <v>12.5</v>
      </c>
      <c r="O11" s="43">
        <v>2.7</v>
      </c>
      <c r="P11" s="43">
        <v>2.13</v>
      </c>
      <c r="Q11" s="44"/>
      <c r="R11" s="43">
        <f t="shared" si="0"/>
        <v>1.8283261802575106</v>
      </c>
      <c r="S11" s="45">
        <f t="shared" si="1"/>
        <v>0.4767605633802819</v>
      </c>
      <c r="T11" s="44">
        <v>16.5</v>
      </c>
      <c r="U11" s="44"/>
      <c r="V11" s="44"/>
      <c r="W11" s="44">
        <v>26.5</v>
      </c>
      <c r="X11" s="44"/>
      <c r="Y11" s="44">
        <v>15</v>
      </c>
      <c r="Z11" s="3"/>
      <c r="AA11" s="4">
        <f t="shared" si="2"/>
        <v>11.5</v>
      </c>
      <c r="AB11" s="3">
        <f t="shared" si="3"/>
        <v>0.13043478260869565</v>
      </c>
      <c r="AC11" s="4">
        <f t="shared" si="4"/>
        <v>17.65779864371414</v>
      </c>
      <c r="AD11" s="3">
        <f t="shared" si="5"/>
        <v>0.9344313146233381</v>
      </c>
      <c r="AE11" s="4">
        <f t="shared" si="6"/>
        <v>32.28421554601814</v>
      </c>
      <c r="AF11" s="57"/>
      <c r="AG11" s="57"/>
      <c r="AH11" s="58"/>
      <c r="AI11" s="59"/>
    </row>
    <row r="12" spans="1:35" ht="15">
      <c r="A12" s="33">
        <v>7</v>
      </c>
      <c r="B12" s="4">
        <v>3</v>
      </c>
      <c r="C12" s="4"/>
      <c r="D12" s="3"/>
      <c r="E12" s="4">
        <v>3.3</v>
      </c>
      <c r="F12" s="3">
        <v>1.3</v>
      </c>
      <c r="G12" s="4">
        <v>5.1</v>
      </c>
      <c r="H12" s="4">
        <v>6.9</v>
      </c>
      <c r="I12" s="4">
        <v>7.2</v>
      </c>
      <c r="J12" s="4">
        <v>13.3</v>
      </c>
      <c r="K12" s="4">
        <v>12.4</v>
      </c>
      <c r="L12" s="4">
        <v>19.5</v>
      </c>
      <c r="M12" s="4">
        <v>26.5</v>
      </c>
      <c r="N12" s="4">
        <v>4.5</v>
      </c>
      <c r="O12" s="43">
        <v>2.71</v>
      </c>
      <c r="P12" s="43">
        <v>2.18</v>
      </c>
      <c r="Q12" s="44"/>
      <c r="R12" s="43">
        <f t="shared" si="0"/>
        <v>1.903930131004367</v>
      </c>
      <c r="S12" s="45">
        <f t="shared" si="1"/>
        <v>0.42337155963302736</v>
      </c>
      <c r="T12" s="44">
        <v>14.499999999999998</v>
      </c>
      <c r="U12" s="44"/>
      <c r="V12" s="44"/>
      <c r="W12" s="44">
        <v>24.6</v>
      </c>
      <c r="X12" s="44"/>
      <c r="Y12" s="44">
        <v>15</v>
      </c>
      <c r="Z12" s="3"/>
      <c r="AA12" s="4">
        <f t="shared" si="2"/>
        <v>9.600000000000001</v>
      </c>
      <c r="AB12" s="3">
        <f t="shared" si="3"/>
        <v>-0.05208333333333351</v>
      </c>
      <c r="AC12" s="4">
        <f t="shared" si="4"/>
        <v>15.622566776126467</v>
      </c>
      <c r="AD12" s="3">
        <f t="shared" si="5"/>
        <v>0.9281445365404415</v>
      </c>
      <c r="AE12" s="4">
        <f t="shared" si="6"/>
        <v>29.74427560869495</v>
      </c>
      <c r="AF12" s="57"/>
      <c r="AG12" s="57"/>
      <c r="AH12" s="58"/>
      <c r="AI12" s="43"/>
    </row>
    <row r="13" spans="1:35" ht="15">
      <c r="A13" s="33">
        <v>8</v>
      </c>
      <c r="B13" s="4">
        <v>2</v>
      </c>
      <c r="C13" s="4"/>
      <c r="D13" s="4">
        <v>1.4</v>
      </c>
      <c r="E13" s="4">
        <v>2.4</v>
      </c>
      <c r="F13" s="3">
        <v>3.3</v>
      </c>
      <c r="G13" s="4">
        <v>2.7</v>
      </c>
      <c r="H13" s="4">
        <v>8.3</v>
      </c>
      <c r="I13" s="4">
        <v>8</v>
      </c>
      <c r="J13" s="4">
        <v>13.6</v>
      </c>
      <c r="K13" s="4">
        <v>12</v>
      </c>
      <c r="L13" s="4">
        <v>17.6</v>
      </c>
      <c r="M13" s="4">
        <v>17.1</v>
      </c>
      <c r="N13" s="4">
        <v>13.6</v>
      </c>
      <c r="O13" s="43">
        <v>2.71</v>
      </c>
      <c r="P13" s="43">
        <v>2.21</v>
      </c>
      <c r="Q13" s="44"/>
      <c r="R13" s="43">
        <f t="shared" si="0"/>
        <v>1.930131004366812</v>
      </c>
      <c r="S13" s="45">
        <f t="shared" si="1"/>
        <v>0.4040497737556562</v>
      </c>
      <c r="T13" s="44">
        <v>14.5</v>
      </c>
      <c r="U13" s="44"/>
      <c r="V13" s="44"/>
      <c r="W13" s="44">
        <v>24.099999999999998</v>
      </c>
      <c r="X13" s="44"/>
      <c r="Y13" s="44">
        <v>14.799999999999999</v>
      </c>
      <c r="Z13" s="3"/>
      <c r="AA13" s="4">
        <f t="shared" si="2"/>
        <v>9.299999999999999</v>
      </c>
      <c r="AB13" s="3">
        <f t="shared" si="3"/>
        <v>-0.03225806451612892</v>
      </c>
      <c r="AC13" s="4">
        <f t="shared" si="4"/>
        <v>14.90958574744119</v>
      </c>
      <c r="AD13" s="3">
        <f t="shared" si="5"/>
        <v>0.97252869701551</v>
      </c>
      <c r="AE13" s="4">
        <f t="shared" si="6"/>
        <v>28.77745371340177</v>
      </c>
      <c r="AF13" s="57"/>
      <c r="AG13" s="57"/>
      <c r="AH13" s="58"/>
      <c r="AI13" s="59"/>
    </row>
    <row r="14" spans="1:35" ht="15">
      <c r="A14" s="33">
        <v>8</v>
      </c>
      <c r="B14" s="4">
        <v>3</v>
      </c>
      <c r="C14" s="4"/>
      <c r="D14" s="3"/>
      <c r="E14" s="4"/>
      <c r="F14" s="3"/>
      <c r="G14" s="4"/>
      <c r="H14" s="4"/>
      <c r="I14" s="4"/>
      <c r="J14" s="4"/>
      <c r="K14" s="4"/>
      <c r="L14" s="4"/>
      <c r="M14" s="4"/>
      <c r="N14" s="4"/>
      <c r="O14" s="43">
        <v>2.7</v>
      </c>
      <c r="P14" s="43">
        <v>2.15</v>
      </c>
      <c r="Q14" s="44"/>
      <c r="R14" s="43">
        <f t="shared" si="0"/>
        <v>1.8598615916955017</v>
      </c>
      <c r="S14" s="45">
        <f t="shared" si="1"/>
        <v>0.45172093023255827</v>
      </c>
      <c r="T14" s="44">
        <v>15.6</v>
      </c>
      <c r="U14" s="44"/>
      <c r="V14" s="44"/>
      <c r="W14" s="44">
        <v>23.5</v>
      </c>
      <c r="X14" s="44"/>
      <c r="Y14" s="44">
        <v>15.5</v>
      </c>
      <c r="Z14" s="3"/>
      <c r="AA14" s="4">
        <f>W14-Y14</f>
        <v>8</v>
      </c>
      <c r="AB14" s="3">
        <f>(T14-Y14)/AA14</f>
        <v>0.012499999999999956</v>
      </c>
      <c r="AC14" s="4">
        <f t="shared" si="4"/>
        <v>16.73040482342808</v>
      </c>
      <c r="AD14" s="3">
        <f t="shared" si="5"/>
        <v>0.9324341021416802</v>
      </c>
      <c r="AE14" s="4">
        <f t="shared" si="6"/>
        <v>31.116237344611054</v>
      </c>
      <c r="AF14" s="57"/>
      <c r="AG14" s="57"/>
      <c r="AH14" s="58"/>
      <c r="AI14" s="59"/>
    </row>
    <row r="15" spans="1:35" ht="15">
      <c r="A15" s="33">
        <v>9</v>
      </c>
      <c r="B15" s="4">
        <v>2.5</v>
      </c>
      <c r="C15" s="4"/>
      <c r="D15" s="3"/>
      <c r="E15" s="4">
        <v>6</v>
      </c>
      <c r="F15" s="3">
        <v>1.7</v>
      </c>
      <c r="G15" s="4">
        <v>1.7</v>
      </c>
      <c r="H15" s="4">
        <v>7.4</v>
      </c>
      <c r="I15" s="4">
        <v>8.4</v>
      </c>
      <c r="J15" s="4">
        <v>15.8</v>
      </c>
      <c r="K15" s="4">
        <v>13.7</v>
      </c>
      <c r="L15" s="4">
        <v>16.4</v>
      </c>
      <c r="M15" s="4">
        <v>17.9</v>
      </c>
      <c r="N15" s="4">
        <v>15.4</v>
      </c>
      <c r="O15" s="43">
        <v>2.71</v>
      </c>
      <c r="P15" s="43">
        <v>2.19</v>
      </c>
      <c r="Q15" s="44"/>
      <c r="R15" s="43">
        <f t="shared" si="0"/>
        <v>1.8911917098445596</v>
      </c>
      <c r="S15" s="45">
        <f t="shared" si="1"/>
        <v>0.432958904109589</v>
      </c>
      <c r="T15" s="44">
        <v>15.8</v>
      </c>
      <c r="U15" s="44"/>
      <c r="V15" s="44"/>
      <c r="W15" s="44">
        <v>24.9</v>
      </c>
      <c r="X15" s="44"/>
      <c r="Y15" s="44">
        <v>15.5</v>
      </c>
      <c r="Z15" s="3"/>
      <c r="AA15" s="4">
        <f t="shared" si="2"/>
        <v>9.399999999999999</v>
      </c>
      <c r="AB15" s="3">
        <f t="shared" si="3"/>
        <v>0.03191489361702136</v>
      </c>
      <c r="AC15" s="4">
        <f t="shared" si="4"/>
        <v>15.97634332507708</v>
      </c>
      <c r="AD15" s="3">
        <f t="shared" si="5"/>
        <v>0.9889622223628429</v>
      </c>
      <c r="AE15" s="4">
        <f t="shared" si="6"/>
        <v>30.21432805001625</v>
      </c>
      <c r="AF15" s="57"/>
      <c r="AG15" s="57"/>
      <c r="AH15" s="58"/>
      <c r="AI15" s="43"/>
    </row>
    <row r="16" spans="1:35" ht="15">
      <c r="A16" s="33">
        <v>10</v>
      </c>
      <c r="B16" s="4">
        <v>2</v>
      </c>
      <c r="C16" s="4"/>
      <c r="D16" s="3"/>
      <c r="E16" s="4"/>
      <c r="F16" s="3">
        <v>1.5</v>
      </c>
      <c r="G16" s="4">
        <v>5.5</v>
      </c>
      <c r="H16" s="4">
        <v>7.1</v>
      </c>
      <c r="I16" s="4">
        <v>7.4</v>
      </c>
      <c r="J16" s="4">
        <v>12.5</v>
      </c>
      <c r="K16" s="4">
        <v>11</v>
      </c>
      <c r="L16" s="4">
        <v>26.3</v>
      </c>
      <c r="M16" s="4">
        <v>17</v>
      </c>
      <c r="N16" s="4">
        <v>11.7</v>
      </c>
      <c r="O16" s="43">
        <v>2.64</v>
      </c>
      <c r="P16" s="43">
        <v>2.04</v>
      </c>
      <c r="Q16" s="44"/>
      <c r="R16" s="43">
        <f t="shared" si="0"/>
        <v>1.707112970711297</v>
      </c>
      <c r="S16" s="45">
        <f t="shared" si="1"/>
        <v>0.5464705882352942</v>
      </c>
      <c r="T16" s="44">
        <v>19.5</v>
      </c>
      <c r="U16" s="44"/>
      <c r="V16" s="44"/>
      <c r="W16" s="44">
        <v>25.3</v>
      </c>
      <c r="X16" s="44"/>
      <c r="Y16" s="44">
        <v>18</v>
      </c>
      <c r="Z16" s="3"/>
      <c r="AA16" s="4">
        <f t="shared" si="2"/>
        <v>7.300000000000001</v>
      </c>
      <c r="AB16" s="3">
        <f t="shared" si="3"/>
        <v>0.2054794520547945</v>
      </c>
      <c r="AC16" s="4">
        <f t="shared" si="4"/>
        <v>20.699643493761144</v>
      </c>
      <c r="AD16" s="3">
        <f t="shared" si="5"/>
        <v>0.9420452099031215</v>
      </c>
      <c r="AE16" s="4">
        <f t="shared" si="6"/>
        <v>35.33662989729935</v>
      </c>
      <c r="AF16" s="57"/>
      <c r="AG16" s="60"/>
      <c r="AH16" s="58"/>
      <c r="AI16" s="59"/>
    </row>
    <row r="17" spans="1:35" ht="18">
      <c r="A17" s="89" t="s">
        <v>76</v>
      </c>
      <c r="B17" s="90"/>
      <c r="C17" s="90"/>
      <c r="D17" s="91"/>
      <c r="E17" s="4"/>
      <c r="F17" s="3"/>
      <c r="G17" s="4"/>
      <c r="H17" s="3"/>
      <c r="I17" s="4"/>
      <c r="J17" s="3"/>
      <c r="K17" s="4"/>
      <c r="L17" s="3"/>
      <c r="M17" s="4"/>
      <c r="N17" s="3"/>
      <c r="O17" s="46">
        <f aca="true" t="shared" si="7" ref="O17:AD17">AVERAGE(O7:O16)</f>
        <v>2.6990000000000003</v>
      </c>
      <c r="P17" s="46">
        <f t="shared" si="7"/>
        <v>2.174</v>
      </c>
      <c r="Q17" s="46" t="e">
        <f t="shared" si="7"/>
        <v>#DIV/0!</v>
      </c>
      <c r="R17" s="46">
        <f t="shared" si="7"/>
        <v>1.8833163849848713</v>
      </c>
      <c r="S17" s="47">
        <f t="shared" si="7"/>
        <v>0.43508790985663326</v>
      </c>
      <c r="T17" s="46">
        <f t="shared" si="7"/>
        <v>15.5</v>
      </c>
      <c r="U17" s="46" t="e">
        <f t="shared" si="7"/>
        <v>#DIV/0!</v>
      </c>
      <c r="V17" s="46" t="e">
        <f t="shared" si="7"/>
        <v>#DIV/0!</v>
      </c>
      <c r="W17" s="46">
        <f t="shared" si="7"/>
        <v>23.740000000000002</v>
      </c>
      <c r="X17" s="46" t="e">
        <f t="shared" si="7"/>
        <v>#DIV/0!</v>
      </c>
      <c r="Y17" s="46">
        <f t="shared" si="7"/>
        <v>14.95</v>
      </c>
      <c r="Z17" s="5" t="e">
        <f t="shared" si="7"/>
        <v>#DIV/0!</v>
      </c>
      <c r="AA17" s="5">
        <f t="shared" si="7"/>
        <v>8.79</v>
      </c>
      <c r="AB17" s="5">
        <f t="shared" si="7"/>
        <v>0.06602869228538219</v>
      </c>
      <c r="AC17" s="6">
        <f t="shared" si="7"/>
        <v>16.13183974633448</v>
      </c>
      <c r="AD17" s="5">
        <f t="shared" si="7"/>
        <v>0.9626394577961273</v>
      </c>
      <c r="AE17" s="6">
        <f>AVERAGE(AE7:AE16)</f>
        <v>30.234550991836283</v>
      </c>
      <c r="AF17" s="57"/>
      <c r="AG17" s="60"/>
      <c r="AH17" s="58"/>
      <c r="AI17" s="59"/>
    </row>
    <row r="18" spans="1:35" ht="15">
      <c r="A18" s="80" t="s">
        <v>74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59"/>
    </row>
    <row r="19" spans="1:35" ht="15">
      <c r="A19" s="33">
        <v>1</v>
      </c>
      <c r="B19" s="4">
        <v>4</v>
      </c>
      <c r="C19" s="4"/>
      <c r="D19" s="4"/>
      <c r="E19" s="4">
        <v>0.5</v>
      </c>
      <c r="F19" s="3">
        <v>4.1</v>
      </c>
      <c r="G19" s="4">
        <v>3.6</v>
      </c>
      <c r="H19" s="4">
        <v>9.3</v>
      </c>
      <c r="I19" s="4">
        <v>8.2</v>
      </c>
      <c r="J19" s="4">
        <v>15.1</v>
      </c>
      <c r="K19" s="4">
        <v>14.9</v>
      </c>
      <c r="L19" s="4">
        <v>18.8</v>
      </c>
      <c r="M19" s="4">
        <v>14</v>
      </c>
      <c r="N19" s="4">
        <v>11.5</v>
      </c>
      <c r="O19" s="43">
        <v>2.69</v>
      </c>
      <c r="P19" s="43">
        <v>2.26</v>
      </c>
      <c r="Q19" s="44"/>
      <c r="R19" s="43">
        <f>P19/(1+T19/100)</f>
        <v>2.0360360360360357</v>
      </c>
      <c r="S19" s="45">
        <f aca="true" t="shared" si="8" ref="S19:S28">(O19-R19)/R19</f>
        <v>0.3211946902654869</v>
      </c>
      <c r="T19" s="44">
        <v>11</v>
      </c>
      <c r="U19" s="44">
        <v>17.9</v>
      </c>
      <c r="V19" s="44"/>
      <c r="W19" s="44">
        <v>17.9</v>
      </c>
      <c r="X19" s="44"/>
      <c r="Y19" s="44">
        <v>11.4</v>
      </c>
      <c r="Z19" s="3"/>
      <c r="AA19" s="4">
        <f aca="true" t="shared" si="9" ref="AA19:AA27">W19-Y19</f>
        <v>6.499999999999998</v>
      </c>
      <c r="AB19" s="3">
        <f aca="true" t="shared" si="10" ref="AB19:AB27">(T19-Y19)/AA19</f>
        <v>-0.06153846153846161</v>
      </c>
      <c r="AC19" s="4">
        <f aca="true" t="shared" si="11" ref="AC19:AC27">(1/R19-1/O19)*100</f>
        <v>11.940323058196538</v>
      </c>
      <c r="AD19" s="3">
        <f>T19/AC19</f>
        <v>0.9212481057996965</v>
      </c>
      <c r="AE19" s="4">
        <f>(1-R19/O19)*100</f>
        <v>24.31092802840016</v>
      </c>
      <c r="AF19" s="57"/>
      <c r="AG19" s="60"/>
      <c r="AH19" s="58"/>
      <c r="AI19" s="59"/>
    </row>
    <row r="20" spans="1:35" ht="15">
      <c r="A20" s="33">
        <v>5</v>
      </c>
      <c r="B20" s="4">
        <v>4</v>
      </c>
      <c r="C20" s="4"/>
      <c r="D20" s="4"/>
      <c r="E20" s="4"/>
      <c r="F20" s="3"/>
      <c r="G20" s="4"/>
      <c r="H20" s="4"/>
      <c r="I20" s="4"/>
      <c r="J20" s="4"/>
      <c r="K20" s="4"/>
      <c r="L20" s="4"/>
      <c r="M20" s="4"/>
      <c r="N20" s="4"/>
      <c r="O20" s="43">
        <v>2.68</v>
      </c>
      <c r="P20" s="43">
        <v>2.19</v>
      </c>
      <c r="Q20" s="44"/>
      <c r="R20" s="43">
        <f aca="true" t="shared" si="12" ref="R20:R25">P20/(1+T20/100)</f>
        <v>1.9747520288548241</v>
      </c>
      <c r="S20" s="45">
        <f t="shared" si="8"/>
        <v>0.3571324200913243</v>
      </c>
      <c r="T20" s="44">
        <v>10.9</v>
      </c>
      <c r="U20" s="44">
        <v>17.9</v>
      </c>
      <c r="V20" s="44"/>
      <c r="W20" s="44">
        <v>18.9</v>
      </c>
      <c r="X20" s="44"/>
      <c r="Y20" s="44">
        <v>11.799999999999999</v>
      </c>
      <c r="Z20" s="3"/>
      <c r="AA20" s="4">
        <f>W20-Y20</f>
        <v>7.1</v>
      </c>
      <c r="AB20" s="3">
        <f>(T20-Y20)/AA20</f>
        <v>-0.1267605633802815</v>
      </c>
      <c r="AC20" s="4">
        <f t="shared" si="11"/>
        <v>13.325836570571802</v>
      </c>
      <c r="AD20" s="3">
        <f aca="true" t="shared" si="13" ref="AD20:AD25">T20/AC20</f>
        <v>0.8179599038510713</v>
      </c>
      <c r="AE20" s="4">
        <f aca="true" t="shared" si="14" ref="AE20:AE25">(1-R20/O20)*100</f>
        <v>26.315222803924478</v>
      </c>
      <c r="AF20" s="57"/>
      <c r="AG20" s="60"/>
      <c r="AH20" s="58"/>
      <c r="AI20" s="59"/>
    </row>
    <row r="21" spans="1:35" ht="15.75">
      <c r="A21" s="33">
        <v>5</v>
      </c>
      <c r="B21" s="4">
        <v>6</v>
      </c>
      <c r="C21" s="4"/>
      <c r="D21" s="4"/>
      <c r="E21" s="4">
        <v>0.6</v>
      </c>
      <c r="F21" s="3">
        <v>1.3</v>
      </c>
      <c r="G21" s="4">
        <v>1.9</v>
      </c>
      <c r="H21" s="4">
        <v>7</v>
      </c>
      <c r="I21" s="4">
        <v>10.2</v>
      </c>
      <c r="J21" s="4">
        <v>20</v>
      </c>
      <c r="K21" s="4">
        <v>15.6</v>
      </c>
      <c r="L21" s="4">
        <v>17.7</v>
      </c>
      <c r="M21" s="4">
        <v>15.2</v>
      </c>
      <c r="N21" s="4">
        <v>10.5</v>
      </c>
      <c r="O21" s="43">
        <v>2.7</v>
      </c>
      <c r="P21" s="43">
        <v>2.25</v>
      </c>
      <c r="Q21" s="44"/>
      <c r="R21" s="43">
        <f t="shared" si="12"/>
        <v>2.032520325203252</v>
      </c>
      <c r="S21" s="45">
        <f t="shared" si="8"/>
        <v>0.32839999999999997</v>
      </c>
      <c r="T21" s="44">
        <v>10.7</v>
      </c>
      <c r="U21" s="44">
        <v>17.9</v>
      </c>
      <c r="V21" s="44"/>
      <c r="W21" s="44">
        <v>16.9</v>
      </c>
      <c r="X21" s="44"/>
      <c r="Y21" s="44">
        <v>10.8</v>
      </c>
      <c r="Z21" s="3"/>
      <c r="AA21" s="4">
        <f t="shared" si="9"/>
        <v>6.099999999999998</v>
      </c>
      <c r="AB21" s="3">
        <f t="shared" si="10"/>
        <v>-0.01639344262295106</v>
      </c>
      <c r="AC21" s="4">
        <f t="shared" si="11"/>
        <v>12.16296296296296</v>
      </c>
      <c r="AD21" s="3">
        <f t="shared" si="13"/>
        <v>0.8797198538367846</v>
      </c>
      <c r="AE21" s="4">
        <f t="shared" si="14"/>
        <v>24.72146943691659</v>
      </c>
      <c r="AF21" s="46"/>
      <c r="AG21" s="46"/>
      <c r="AH21" s="61"/>
      <c r="AI21" s="46"/>
    </row>
    <row r="22" spans="1:35" ht="15">
      <c r="A22" s="33">
        <v>5</v>
      </c>
      <c r="B22" s="4">
        <v>8.5</v>
      </c>
      <c r="C22" s="4"/>
      <c r="D22" s="4">
        <v>14.6</v>
      </c>
      <c r="E22" s="4">
        <v>1.3</v>
      </c>
      <c r="F22" s="3">
        <v>1.6</v>
      </c>
      <c r="G22" s="4">
        <v>2.6</v>
      </c>
      <c r="H22" s="4">
        <v>6.6</v>
      </c>
      <c r="I22" s="4">
        <v>7</v>
      </c>
      <c r="J22" s="4">
        <v>13.8</v>
      </c>
      <c r="K22" s="4">
        <v>12</v>
      </c>
      <c r="L22" s="4">
        <v>16.8</v>
      </c>
      <c r="M22" s="4">
        <v>19</v>
      </c>
      <c r="N22" s="4">
        <v>4.7</v>
      </c>
      <c r="O22" s="43">
        <v>2.71</v>
      </c>
      <c r="P22" s="43">
        <v>2.3</v>
      </c>
      <c r="Q22" s="44"/>
      <c r="R22" s="43">
        <f t="shared" si="12"/>
        <v>2.09471766848816</v>
      </c>
      <c r="S22" s="45">
        <f t="shared" si="8"/>
        <v>0.2937304347826088</v>
      </c>
      <c r="T22" s="44">
        <v>9.8</v>
      </c>
      <c r="U22" s="44"/>
      <c r="V22" s="44"/>
      <c r="W22" s="44">
        <v>16.8</v>
      </c>
      <c r="X22" s="44"/>
      <c r="Y22" s="44">
        <v>11.5</v>
      </c>
      <c r="Z22" s="3"/>
      <c r="AA22" s="4">
        <f>W22-Y22</f>
        <v>5.300000000000001</v>
      </c>
      <c r="AB22" s="3">
        <f>(T22-Y22)/AA22</f>
        <v>-0.3207547169811319</v>
      </c>
      <c r="AC22" s="4">
        <f t="shared" si="11"/>
        <v>10.838761431092575</v>
      </c>
      <c r="AD22" s="3">
        <f t="shared" si="13"/>
        <v>0.9041623493886732</v>
      </c>
      <c r="AE22" s="4">
        <f t="shared" si="14"/>
        <v>22.704145074237637</v>
      </c>
      <c r="AF22" s="57"/>
      <c r="AG22" s="57"/>
      <c r="AH22" s="58"/>
      <c r="AI22" s="59"/>
    </row>
    <row r="23" spans="1:35" ht="15">
      <c r="A23" s="33">
        <v>6</v>
      </c>
      <c r="B23" s="4">
        <v>5</v>
      </c>
      <c r="C23" s="4"/>
      <c r="D23" s="4"/>
      <c r="E23" s="4"/>
      <c r="F23" s="3"/>
      <c r="G23" s="4"/>
      <c r="H23" s="4"/>
      <c r="I23" s="4"/>
      <c r="J23" s="4"/>
      <c r="K23" s="4"/>
      <c r="L23" s="4"/>
      <c r="M23" s="4"/>
      <c r="N23" s="4"/>
      <c r="O23" s="43">
        <v>2.7</v>
      </c>
      <c r="P23" s="43">
        <v>2.21</v>
      </c>
      <c r="Q23" s="44"/>
      <c r="R23" s="43">
        <f t="shared" si="12"/>
        <v>1.9981916817359853</v>
      </c>
      <c r="S23" s="45">
        <f t="shared" si="8"/>
        <v>0.35122171945701386</v>
      </c>
      <c r="T23" s="44">
        <v>10.6</v>
      </c>
      <c r="U23" s="44"/>
      <c r="V23" s="44"/>
      <c r="W23" s="44">
        <v>17.5</v>
      </c>
      <c r="X23" s="44"/>
      <c r="Y23" s="44">
        <v>11.5</v>
      </c>
      <c r="Z23" s="3"/>
      <c r="AA23" s="4">
        <f>W23-Y23</f>
        <v>6</v>
      </c>
      <c r="AB23" s="3">
        <f>(T23-Y23)/AA23</f>
        <v>-0.15000000000000005</v>
      </c>
      <c r="AC23" s="4">
        <f t="shared" si="11"/>
        <v>13.008211831741257</v>
      </c>
      <c r="AD23" s="3">
        <f t="shared" si="13"/>
        <v>0.8148698788971906</v>
      </c>
      <c r="AE23" s="4">
        <f t="shared" si="14"/>
        <v>25.992900676444997</v>
      </c>
      <c r="AF23" s="57"/>
      <c r="AG23" s="57"/>
      <c r="AH23" s="58"/>
      <c r="AI23" s="59"/>
    </row>
    <row r="24" spans="1:35" ht="15">
      <c r="A24" s="33">
        <v>6</v>
      </c>
      <c r="B24" s="4">
        <v>7</v>
      </c>
      <c r="C24" s="4"/>
      <c r="D24" s="4"/>
      <c r="E24" s="4"/>
      <c r="F24" s="3"/>
      <c r="G24" s="4"/>
      <c r="H24" s="4"/>
      <c r="I24" s="4"/>
      <c r="J24" s="4"/>
      <c r="K24" s="4"/>
      <c r="L24" s="4"/>
      <c r="M24" s="4"/>
      <c r="N24" s="4"/>
      <c r="O24" s="43">
        <v>2.68</v>
      </c>
      <c r="P24" s="43">
        <v>2.19</v>
      </c>
      <c r="Q24" s="44"/>
      <c r="R24" s="43">
        <f t="shared" si="12"/>
        <v>1.9765342960288808</v>
      </c>
      <c r="S24" s="45">
        <f t="shared" si="8"/>
        <v>0.3559086757990869</v>
      </c>
      <c r="T24" s="44">
        <v>10.8</v>
      </c>
      <c r="U24" s="44"/>
      <c r="V24" s="44"/>
      <c r="W24" s="44">
        <v>16.8</v>
      </c>
      <c r="X24" s="44"/>
      <c r="Y24" s="44">
        <v>11.8</v>
      </c>
      <c r="Z24" s="3"/>
      <c r="AA24" s="4">
        <f>W24-Y24</f>
        <v>5</v>
      </c>
      <c r="AB24" s="3">
        <f>(T24-Y24)/AA24</f>
        <v>-0.2</v>
      </c>
      <c r="AC24" s="4">
        <f t="shared" si="11"/>
        <v>13.280174470115181</v>
      </c>
      <c r="AD24" s="3">
        <f t="shared" si="13"/>
        <v>0.8132423278251051</v>
      </c>
      <c r="AE24" s="4">
        <f t="shared" si="14"/>
        <v>26.248720297429827</v>
      </c>
      <c r="AF24" s="57"/>
      <c r="AG24" s="57"/>
      <c r="AH24" s="58"/>
      <c r="AI24" s="59"/>
    </row>
    <row r="25" spans="1:35" ht="15">
      <c r="A25" s="33">
        <v>7</v>
      </c>
      <c r="B25" s="4">
        <v>4</v>
      </c>
      <c r="C25" s="4"/>
      <c r="D25" s="4"/>
      <c r="E25" s="4"/>
      <c r="F25" s="3"/>
      <c r="G25" s="4"/>
      <c r="H25" s="4"/>
      <c r="I25" s="4"/>
      <c r="J25" s="4"/>
      <c r="K25" s="4"/>
      <c r="L25" s="4"/>
      <c r="M25" s="4"/>
      <c r="N25" s="4"/>
      <c r="O25" s="43">
        <v>2.7</v>
      </c>
      <c r="P25" s="43">
        <v>2.28</v>
      </c>
      <c r="Q25" s="44"/>
      <c r="R25" s="43">
        <f t="shared" si="12"/>
        <v>2.0540540540540535</v>
      </c>
      <c r="S25" s="45">
        <f t="shared" si="8"/>
        <v>0.31447368421052674</v>
      </c>
      <c r="T25" s="44">
        <v>11</v>
      </c>
      <c r="U25" s="44"/>
      <c r="V25" s="44"/>
      <c r="W25" s="44">
        <v>18.9</v>
      </c>
      <c r="X25" s="44"/>
      <c r="Y25" s="44">
        <v>12.5</v>
      </c>
      <c r="Z25" s="3"/>
      <c r="AA25" s="4">
        <f>W25-Y25</f>
        <v>6.399999999999999</v>
      </c>
      <c r="AB25" s="3">
        <f>(T25-Y25)/AA25</f>
        <v>-0.23437500000000006</v>
      </c>
      <c r="AC25" s="4">
        <f t="shared" si="11"/>
        <v>11.647173489278767</v>
      </c>
      <c r="AD25" s="3">
        <f t="shared" si="13"/>
        <v>0.9444351464435135</v>
      </c>
      <c r="AE25" s="4">
        <f t="shared" si="14"/>
        <v>23.92392392392395</v>
      </c>
      <c r="AF25" s="57"/>
      <c r="AG25" s="57"/>
      <c r="AH25" s="58"/>
      <c r="AI25" s="59"/>
    </row>
    <row r="26" spans="1:35" ht="15">
      <c r="A26" s="33">
        <v>7</v>
      </c>
      <c r="B26" s="4">
        <v>5</v>
      </c>
      <c r="C26" s="4"/>
      <c r="D26" s="4"/>
      <c r="E26" s="4">
        <v>2.9</v>
      </c>
      <c r="F26" s="3">
        <v>2</v>
      </c>
      <c r="G26" s="4">
        <v>3.2</v>
      </c>
      <c r="H26" s="4">
        <v>6.9</v>
      </c>
      <c r="I26" s="4">
        <v>7.9</v>
      </c>
      <c r="J26" s="4">
        <v>17.4</v>
      </c>
      <c r="K26" s="4">
        <v>15.8</v>
      </c>
      <c r="L26" s="4">
        <v>19.2</v>
      </c>
      <c r="M26" s="4">
        <v>14.9</v>
      </c>
      <c r="N26" s="4">
        <v>9.8</v>
      </c>
      <c r="O26" s="43">
        <v>2.69</v>
      </c>
      <c r="P26" s="43">
        <v>2.25</v>
      </c>
      <c r="Q26" s="44"/>
      <c r="R26" s="43">
        <f>P26/(1+T26/100)</f>
        <v>2.0233812949640284</v>
      </c>
      <c r="S26" s="45">
        <f t="shared" si="8"/>
        <v>0.329457777777778</v>
      </c>
      <c r="T26" s="44">
        <v>11.2</v>
      </c>
      <c r="U26" s="44">
        <v>18.099999999999998</v>
      </c>
      <c r="V26" s="44"/>
      <c r="W26" s="44">
        <v>18.099999999999998</v>
      </c>
      <c r="X26" s="44"/>
      <c r="Y26" s="44">
        <v>11.700000000000001</v>
      </c>
      <c r="Z26" s="3"/>
      <c r="AA26" s="4">
        <f t="shared" si="9"/>
        <v>6.399999999999997</v>
      </c>
      <c r="AB26" s="3">
        <f t="shared" si="10"/>
        <v>-0.07812500000000032</v>
      </c>
      <c r="AC26" s="4">
        <f t="shared" si="11"/>
        <v>12.247501032631147</v>
      </c>
      <c r="AD26" s="3">
        <f>T26/AC26</f>
        <v>0.9144722641916682</v>
      </c>
      <c r="AE26" s="4">
        <f>(1-R26/O26)*100</f>
        <v>24.7813644994785</v>
      </c>
      <c r="AF26" s="57"/>
      <c r="AG26" s="60"/>
      <c r="AH26" s="58"/>
      <c r="AI26" s="43"/>
    </row>
    <row r="27" spans="1:35" ht="15">
      <c r="A27" s="33">
        <v>8</v>
      </c>
      <c r="B27" s="4">
        <v>4</v>
      </c>
      <c r="C27" s="4"/>
      <c r="D27" s="4"/>
      <c r="E27" s="4">
        <v>2.4</v>
      </c>
      <c r="F27" s="3">
        <v>2.4</v>
      </c>
      <c r="G27" s="4">
        <v>5.3</v>
      </c>
      <c r="H27" s="4">
        <v>8.5</v>
      </c>
      <c r="I27" s="4">
        <v>8.3</v>
      </c>
      <c r="J27" s="4">
        <v>15.2</v>
      </c>
      <c r="K27" s="4">
        <v>13.8</v>
      </c>
      <c r="L27" s="4">
        <v>19.5</v>
      </c>
      <c r="M27" s="4">
        <v>15.8</v>
      </c>
      <c r="N27" s="4">
        <v>8.8</v>
      </c>
      <c r="O27" s="43">
        <v>2.7</v>
      </c>
      <c r="P27" s="43">
        <v>2.3</v>
      </c>
      <c r="Q27" s="44"/>
      <c r="R27" s="43">
        <f>P27/(1+T27/100)</f>
        <v>2.075812274368231</v>
      </c>
      <c r="S27" s="45">
        <f t="shared" si="8"/>
        <v>0.3006956521739133</v>
      </c>
      <c r="T27" s="44">
        <v>10.8</v>
      </c>
      <c r="U27" s="44">
        <v>17.8</v>
      </c>
      <c r="V27" s="44"/>
      <c r="W27" s="44">
        <v>17.8</v>
      </c>
      <c r="X27" s="44"/>
      <c r="Y27" s="44">
        <v>11.4</v>
      </c>
      <c r="Z27" s="3"/>
      <c r="AA27" s="4">
        <f t="shared" si="9"/>
        <v>6.4</v>
      </c>
      <c r="AB27" s="3">
        <f t="shared" si="10"/>
        <v>-0.09374999999999994</v>
      </c>
      <c r="AC27" s="4">
        <f t="shared" si="11"/>
        <v>11.136876006441232</v>
      </c>
      <c r="AD27" s="3">
        <f>T27/AC27</f>
        <v>0.969751301330248</v>
      </c>
      <c r="AE27" s="4">
        <f>(1-R27/O27)*100</f>
        <v>23.118063912287756</v>
      </c>
      <c r="AF27" s="57"/>
      <c r="AG27" s="60"/>
      <c r="AH27" s="58"/>
      <c r="AI27" s="43"/>
    </row>
    <row r="28" spans="1:35" ht="15">
      <c r="A28" s="33">
        <v>8</v>
      </c>
      <c r="B28" s="4">
        <v>5</v>
      </c>
      <c r="C28" s="4"/>
      <c r="D28" s="4"/>
      <c r="E28" s="4"/>
      <c r="F28" s="3"/>
      <c r="G28" s="4"/>
      <c r="H28" s="3"/>
      <c r="I28" s="4"/>
      <c r="J28" s="3"/>
      <c r="K28" s="4"/>
      <c r="L28" s="3"/>
      <c r="M28" s="4"/>
      <c r="N28" s="4"/>
      <c r="O28" s="43">
        <v>2.69</v>
      </c>
      <c r="P28" s="43">
        <v>2.25</v>
      </c>
      <c r="Q28" s="44" t="e">
        <f>AVERAGE(Q19:Q27)</f>
        <v>#DIV/0!</v>
      </c>
      <c r="R28" s="43">
        <v>2.03</v>
      </c>
      <c r="S28" s="45">
        <f t="shared" si="8"/>
        <v>0.3251231527093597</v>
      </c>
      <c r="T28" s="44">
        <v>10.6</v>
      </c>
      <c r="U28" s="44">
        <f aca="true" t="shared" si="15" ref="U28:AE28">AVERAGE(U19:U27)</f>
        <v>17.919999999999998</v>
      </c>
      <c r="V28" s="44" t="e">
        <f t="shared" si="15"/>
        <v>#DIV/0!</v>
      </c>
      <c r="W28" s="44">
        <v>17.5</v>
      </c>
      <c r="X28" s="44" t="e">
        <f t="shared" si="15"/>
        <v>#DIV/0!</v>
      </c>
      <c r="Y28" s="44">
        <v>10.7</v>
      </c>
      <c r="Z28" s="3" t="e">
        <f t="shared" si="15"/>
        <v>#DIV/0!</v>
      </c>
      <c r="AA28" s="4">
        <f t="shared" si="15"/>
        <v>6.133333333333333</v>
      </c>
      <c r="AB28" s="3">
        <f t="shared" si="15"/>
        <v>-0.14241079828031405</v>
      </c>
      <c r="AC28" s="4">
        <f t="shared" si="15"/>
        <v>12.176424539225717</v>
      </c>
      <c r="AD28" s="3">
        <f t="shared" si="15"/>
        <v>0.886651236840439</v>
      </c>
      <c r="AE28" s="4">
        <f t="shared" si="15"/>
        <v>24.67963762811599</v>
      </c>
      <c r="AF28" s="62"/>
      <c r="AG28" s="63"/>
      <c r="AH28" s="62"/>
      <c r="AI28" s="43"/>
    </row>
    <row r="29" spans="1:35" ht="18">
      <c r="A29" s="89" t="s">
        <v>76</v>
      </c>
      <c r="B29" s="90"/>
      <c r="C29" s="90"/>
      <c r="D29" s="9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48">
        <f>AVERAGE(O19:O28)</f>
        <v>2.694</v>
      </c>
      <c r="P29" s="48">
        <f aca="true" t="shared" si="16" ref="P29:AE29">AVERAGE(P19:P28)</f>
        <v>2.248</v>
      </c>
      <c r="Q29" s="48" t="e">
        <f t="shared" si="16"/>
        <v>#DIV/0!</v>
      </c>
      <c r="R29" s="48">
        <f t="shared" si="16"/>
        <v>2.0295999659733455</v>
      </c>
      <c r="S29" s="48">
        <f t="shared" si="16"/>
        <v>0.32773382072670987</v>
      </c>
      <c r="T29" s="49">
        <f t="shared" si="16"/>
        <v>10.739999999999998</v>
      </c>
      <c r="U29" s="48">
        <f t="shared" si="16"/>
        <v>17.919999999999998</v>
      </c>
      <c r="V29" s="48" t="e">
        <f t="shared" si="16"/>
        <v>#DIV/0!</v>
      </c>
      <c r="W29" s="48">
        <f t="shared" si="16"/>
        <v>17.71</v>
      </c>
      <c r="X29" s="48" t="e">
        <f t="shared" si="16"/>
        <v>#DIV/0!</v>
      </c>
      <c r="Y29" s="48">
        <f t="shared" si="16"/>
        <v>11.510000000000002</v>
      </c>
      <c r="Z29" s="34" t="e">
        <f t="shared" si="16"/>
        <v>#DIV/0!</v>
      </c>
      <c r="AA29" s="34">
        <f t="shared" si="16"/>
        <v>6.133333333333333</v>
      </c>
      <c r="AB29" s="34">
        <f t="shared" si="16"/>
        <v>-0.14241079828031405</v>
      </c>
      <c r="AC29" s="35">
        <f t="shared" si="16"/>
        <v>12.176424539225717</v>
      </c>
      <c r="AD29" s="34">
        <f t="shared" si="16"/>
        <v>0.886651236840439</v>
      </c>
      <c r="AE29" s="35">
        <f t="shared" si="16"/>
        <v>24.67963762811599</v>
      </c>
      <c r="AF29" s="59"/>
      <c r="AG29" s="59"/>
      <c r="AH29" s="59"/>
      <c r="AI29" s="59"/>
    </row>
    <row r="30" spans="1:35" ht="15">
      <c r="A30" s="100" t="s">
        <v>77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59"/>
    </row>
    <row r="31" spans="1:35" ht="15">
      <c r="A31" s="33">
        <v>1</v>
      </c>
      <c r="B31" s="4">
        <v>6</v>
      </c>
      <c r="C31" s="4"/>
      <c r="D31" s="3"/>
      <c r="E31" s="4"/>
      <c r="F31" s="3"/>
      <c r="G31" s="4"/>
      <c r="H31" s="3"/>
      <c r="I31" s="4"/>
      <c r="J31" s="4"/>
      <c r="K31" s="4"/>
      <c r="L31" s="3"/>
      <c r="M31" s="4"/>
      <c r="N31" s="4"/>
      <c r="O31" s="43">
        <v>2.84</v>
      </c>
      <c r="P31" s="43">
        <v>2.31</v>
      </c>
      <c r="Q31" s="44"/>
      <c r="R31" s="43">
        <f aca="true" t="shared" si="17" ref="R31:R37">P31/(1+T31/100)</f>
        <v>2.1568627450980395</v>
      </c>
      <c r="S31" s="45">
        <f aca="true" t="shared" si="18" ref="S31:S37">(O31-R31)/R31</f>
        <v>0.31672727272727247</v>
      </c>
      <c r="T31" s="44">
        <v>7.1</v>
      </c>
      <c r="U31" s="44"/>
      <c r="V31" s="44"/>
      <c r="W31" s="44"/>
      <c r="X31" s="44"/>
      <c r="Y31" s="44"/>
      <c r="Z31" s="3"/>
      <c r="AA31" s="4"/>
      <c r="AB31" s="3"/>
      <c r="AC31" s="4">
        <f aca="true" t="shared" si="19" ref="AC31:AC37">(1/R31-1/O31)*100</f>
        <v>11.15236875800255</v>
      </c>
      <c r="AD31" s="3">
        <f aca="true" t="shared" si="20" ref="AD31:AD37">T31/AC31</f>
        <v>0.6366360505166481</v>
      </c>
      <c r="AE31" s="4">
        <f aca="true" t="shared" si="21" ref="AE31:AE37">(1-R31/O31)*100</f>
        <v>24.054128693731002</v>
      </c>
      <c r="AF31" s="59"/>
      <c r="AG31" s="59"/>
      <c r="AH31" s="59"/>
      <c r="AI31" s="59"/>
    </row>
    <row r="32" spans="1:35" ht="15">
      <c r="A32" s="33">
        <v>5</v>
      </c>
      <c r="B32" s="4">
        <v>10</v>
      </c>
      <c r="C32" s="4"/>
      <c r="D32" s="3"/>
      <c r="E32" s="4"/>
      <c r="F32" s="3"/>
      <c r="G32" s="4"/>
      <c r="H32" s="3"/>
      <c r="I32" s="4"/>
      <c r="J32" s="4"/>
      <c r="K32" s="4"/>
      <c r="L32" s="3"/>
      <c r="M32" s="4"/>
      <c r="N32" s="4"/>
      <c r="O32" s="43">
        <v>2.85</v>
      </c>
      <c r="P32" s="43">
        <v>2.3</v>
      </c>
      <c r="Q32" s="44"/>
      <c r="R32" s="43">
        <f t="shared" si="17"/>
        <v>2.1081576535288726</v>
      </c>
      <c r="S32" s="45">
        <f t="shared" si="18"/>
        <v>0.3518913043478261</v>
      </c>
      <c r="T32" s="44">
        <v>9.1</v>
      </c>
      <c r="U32" s="44"/>
      <c r="V32" s="44"/>
      <c r="W32" s="44"/>
      <c r="X32" s="44"/>
      <c r="Y32" s="44"/>
      <c r="Z32" s="3"/>
      <c r="AA32" s="4"/>
      <c r="AB32" s="3"/>
      <c r="AC32" s="4">
        <f t="shared" si="19"/>
        <v>12.347063310450041</v>
      </c>
      <c r="AD32" s="3">
        <f t="shared" si="20"/>
        <v>0.737017359609563</v>
      </c>
      <c r="AE32" s="4">
        <f t="shared" si="21"/>
        <v>26.029556016530787</v>
      </c>
      <c r="AF32" s="62"/>
      <c r="AG32" s="63"/>
      <c r="AH32" s="62"/>
      <c r="AI32" s="64"/>
    </row>
    <row r="33" spans="1:35" ht="15">
      <c r="A33" s="33">
        <v>7</v>
      </c>
      <c r="B33" s="4">
        <v>8</v>
      </c>
      <c r="C33" s="4"/>
      <c r="D33" s="4">
        <v>53.2</v>
      </c>
      <c r="E33" s="4">
        <v>11.3</v>
      </c>
      <c r="F33" s="4">
        <v>6.4</v>
      </c>
      <c r="G33" s="4">
        <v>5.2</v>
      </c>
      <c r="H33" s="3">
        <v>4.3</v>
      </c>
      <c r="I33" s="4">
        <v>3.2</v>
      </c>
      <c r="J33" s="4">
        <v>2.2</v>
      </c>
      <c r="K33" s="4">
        <v>14.2</v>
      </c>
      <c r="L33" s="3"/>
      <c r="M33" s="4"/>
      <c r="N33" s="4"/>
      <c r="O33" s="43">
        <v>2.83</v>
      </c>
      <c r="P33" s="43">
        <v>2.32</v>
      </c>
      <c r="Q33" s="44"/>
      <c r="R33" s="43">
        <f t="shared" si="17"/>
        <v>2.199052132701422</v>
      </c>
      <c r="S33" s="45">
        <f t="shared" si="18"/>
        <v>0.28691810344827584</v>
      </c>
      <c r="T33" s="44">
        <v>5.5</v>
      </c>
      <c r="U33" s="44"/>
      <c r="V33" s="44"/>
      <c r="W33" s="44"/>
      <c r="X33" s="44"/>
      <c r="Y33" s="44"/>
      <c r="Z33" s="3"/>
      <c r="AA33" s="4"/>
      <c r="AB33" s="3"/>
      <c r="AC33" s="4">
        <f t="shared" si="19"/>
        <v>10.138448885098084</v>
      </c>
      <c r="AD33" s="3">
        <f t="shared" si="20"/>
        <v>0.5424892961766696</v>
      </c>
      <c r="AE33" s="4">
        <f t="shared" si="21"/>
        <v>22.294977643059298</v>
      </c>
      <c r="AF33" s="62"/>
      <c r="AG33" s="63"/>
      <c r="AH33" s="62"/>
      <c r="AI33" s="64"/>
    </row>
    <row r="34" spans="1:35" ht="15">
      <c r="A34" s="33">
        <v>8</v>
      </c>
      <c r="B34" s="4">
        <v>6</v>
      </c>
      <c r="C34" s="4"/>
      <c r="D34" s="4">
        <v>61.3</v>
      </c>
      <c r="E34" s="4">
        <v>9.1</v>
      </c>
      <c r="F34" s="4">
        <v>2.3</v>
      </c>
      <c r="G34" s="4">
        <v>1.9</v>
      </c>
      <c r="H34" s="3">
        <v>1</v>
      </c>
      <c r="I34" s="4">
        <v>1.3</v>
      </c>
      <c r="J34" s="4">
        <v>8</v>
      </c>
      <c r="K34" s="4">
        <v>15.1</v>
      </c>
      <c r="L34" s="3"/>
      <c r="M34" s="4"/>
      <c r="N34" s="4"/>
      <c r="O34" s="43">
        <v>2.83</v>
      </c>
      <c r="P34" s="43">
        <v>2.29</v>
      </c>
      <c r="Q34" s="44"/>
      <c r="R34" s="43">
        <f t="shared" si="17"/>
        <v>2.1788772597526167</v>
      </c>
      <c r="S34" s="45">
        <f t="shared" si="18"/>
        <v>0.29883406113537114</v>
      </c>
      <c r="T34" s="44">
        <v>5.1</v>
      </c>
      <c r="U34" s="44"/>
      <c r="V34" s="44"/>
      <c r="W34" s="44"/>
      <c r="X34" s="44"/>
      <c r="Y34" s="44"/>
      <c r="Z34" s="3"/>
      <c r="AA34" s="4"/>
      <c r="AB34" s="3"/>
      <c r="AC34" s="4">
        <f t="shared" si="19"/>
        <v>10.55950746061382</v>
      </c>
      <c r="AD34" s="3">
        <f t="shared" si="20"/>
        <v>0.48297707246503885</v>
      </c>
      <c r="AE34" s="4">
        <f t="shared" si="21"/>
        <v>23.00787068011956</v>
      </c>
      <c r="AF34" s="62"/>
      <c r="AG34" s="63"/>
      <c r="AH34" s="62"/>
      <c r="AI34" s="59"/>
    </row>
    <row r="35" spans="1:35" ht="15">
      <c r="A35" s="33">
        <v>8</v>
      </c>
      <c r="B35" s="4">
        <v>8</v>
      </c>
      <c r="C35" s="4"/>
      <c r="D35" s="4">
        <v>67</v>
      </c>
      <c r="E35" s="4">
        <v>10</v>
      </c>
      <c r="F35" s="4">
        <v>4.4</v>
      </c>
      <c r="G35" s="4">
        <v>1.7</v>
      </c>
      <c r="H35" s="3">
        <v>2.2</v>
      </c>
      <c r="I35" s="4">
        <v>1.5</v>
      </c>
      <c r="J35" s="4">
        <v>3.5</v>
      </c>
      <c r="K35" s="4">
        <v>9.7</v>
      </c>
      <c r="L35" s="3"/>
      <c r="M35" s="4"/>
      <c r="N35" s="4"/>
      <c r="O35" s="43">
        <v>2.85</v>
      </c>
      <c r="P35" s="43">
        <v>2.35</v>
      </c>
      <c r="Q35" s="44"/>
      <c r="R35" s="43">
        <f t="shared" si="17"/>
        <v>2.1719038817005543</v>
      </c>
      <c r="S35" s="45">
        <f t="shared" si="18"/>
        <v>0.312212765957447</v>
      </c>
      <c r="T35" s="44">
        <v>8.2</v>
      </c>
      <c r="U35" s="44"/>
      <c r="V35" s="44"/>
      <c r="W35" s="44"/>
      <c r="X35" s="44"/>
      <c r="Y35" s="44"/>
      <c r="Z35" s="3"/>
      <c r="AA35" s="4"/>
      <c r="AB35" s="3"/>
      <c r="AC35" s="4">
        <f t="shared" si="19"/>
        <v>10.954833893243753</v>
      </c>
      <c r="AD35" s="3">
        <f t="shared" si="20"/>
        <v>0.7485280087229108</v>
      </c>
      <c r="AE35" s="4">
        <f t="shared" si="21"/>
        <v>23.792846256120903</v>
      </c>
      <c r="AF35" s="62"/>
      <c r="AG35" s="63"/>
      <c r="AH35" s="62"/>
      <c r="AI35" s="59"/>
    </row>
    <row r="36" spans="1:35" ht="15">
      <c r="A36" s="33">
        <v>9</v>
      </c>
      <c r="B36" s="4">
        <v>4</v>
      </c>
      <c r="C36" s="4"/>
      <c r="D36" s="4">
        <v>71.2</v>
      </c>
      <c r="E36" s="4">
        <v>1.3</v>
      </c>
      <c r="F36" s="4">
        <v>3.5</v>
      </c>
      <c r="G36" s="4">
        <v>2.9</v>
      </c>
      <c r="H36" s="3">
        <v>5.2</v>
      </c>
      <c r="I36" s="4">
        <v>3.1</v>
      </c>
      <c r="J36" s="4">
        <v>2.3</v>
      </c>
      <c r="K36" s="4">
        <v>10.5</v>
      </c>
      <c r="L36" s="3"/>
      <c r="M36" s="4"/>
      <c r="N36" s="4"/>
      <c r="O36" s="43">
        <v>2.84</v>
      </c>
      <c r="P36" s="43">
        <v>2.32</v>
      </c>
      <c r="Q36" s="44"/>
      <c r="R36" s="43">
        <f t="shared" si="17"/>
        <v>2.1541318477251625</v>
      </c>
      <c r="S36" s="45">
        <f t="shared" si="18"/>
        <v>0.31839655172413783</v>
      </c>
      <c r="T36" s="44">
        <v>7.7</v>
      </c>
      <c r="U36" s="44"/>
      <c r="V36" s="44"/>
      <c r="W36" s="44"/>
      <c r="X36" s="44"/>
      <c r="Y36" s="44"/>
      <c r="Z36" s="3"/>
      <c r="AA36" s="4"/>
      <c r="AB36" s="3"/>
      <c r="AC36" s="4">
        <f t="shared" si="19"/>
        <v>11.21114618746964</v>
      </c>
      <c r="AD36" s="3">
        <f t="shared" si="20"/>
        <v>0.6868164834569777</v>
      </c>
      <c r="AE36" s="4">
        <f t="shared" si="21"/>
        <v>24.150287051930896</v>
      </c>
      <c r="AF36" s="62"/>
      <c r="AG36" s="63"/>
      <c r="AH36" s="62"/>
      <c r="AI36" s="59"/>
    </row>
    <row r="37" spans="1:35" ht="15">
      <c r="A37" s="33">
        <v>10</v>
      </c>
      <c r="B37" s="4">
        <v>3.5</v>
      </c>
      <c r="C37" s="4"/>
      <c r="D37" s="4">
        <v>57.3</v>
      </c>
      <c r="E37" s="4">
        <v>10.1</v>
      </c>
      <c r="F37" s="4">
        <v>4.5</v>
      </c>
      <c r="G37" s="4">
        <v>4.5</v>
      </c>
      <c r="H37" s="3">
        <v>2.1</v>
      </c>
      <c r="I37" s="4">
        <v>5.6</v>
      </c>
      <c r="J37" s="4">
        <v>4.5</v>
      </c>
      <c r="K37" s="4">
        <v>11.4</v>
      </c>
      <c r="L37" s="3"/>
      <c r="M37" s="4"/>
      <c r="N37" s="4"/>
      <c r="O37" s="43">
        <v>2.85</v>
      </c>
      <c r="P37" s="43">
        <v>2.28</v>
      </c>
      <c r="Q37" s="44"/>
      <c r="R37" s="43">
        <f t="shared" si="17"/>
        <v>2.1489161168708764</v>
      </c>
      <c r="S37" s="45">
        <f t="shared" si="18"/>
        <v>0.32625000000000015</v>
      </c>
      <c r="T37" s="44">
        <v>6.1</v>
      </c>
      <c r="U37" s="44"/>
      <c r="V37" s="44"/>
      <c r="W37" s="44"/>
      <c r="X37" s="44"/>
      <c r="Y37" s="44"/>
      <c r="Z37" s="3"/>
      <c r="AA37" s="4"/>
      <c r="AB37" s="3"/>
      <c r="AC37" s="4">
        <f t="shared" si="19"/>
        <v>11.447368421052639</v>
      </c>
      <c r="AD37" s="3">
        <f t="shared" si="20"/>
        <v>0.5328735632183904</v>
      </c>
      <c r="AE37" s="4">
        <f t="shared" si="21"/>
        <v>24.599434495758732</v>
      </c>
      <c r="AF37" s="62"/>
      <c r="AG37" s="63"/>
      <c r="AH37" s="62"/>
      <c r="AI37" s="59"/>
    </row>
    <row r="38" spans="1:35" ht="18">
      <c r="A38" s="89" t="s">
        <v>76</v>
      </c>
      <c r="B38" s="90"/>
      <c r="C38" s="90"/>
      <c r="D38" s="90"/>
      <c r="E38" s="36"/>
      <c r="F38" s="31"/>
      <c r="G38" s="31"/>
      <c r="H38" s="31"/>
      <c r="I38" s="31"/>
      <c r="J38" s="31"/>
      <c r="K38" s="31"/>
      <c r="L38" s="31"/>
      <c r="M38" s="31"/>
      <c r="N38" s="31"/>
      <c r="O38" s="48">
        <f>AVERAGE(O31:O37)</f>
        <v>2.8414285714285716</v>
      </c>
      <c r="P38" s="48">
        <f>AVERAGE(P31:P37)</f>
        <v>2.3099999999999996</v>
      </c>
      <c r="Q38" s="48" t="e">
        <f>AVERAGE(Q31:Q37)</f>
        <v>#DIV/0!</v>
      </c>
      <c r="R38" s="48">
        <f>AVERAGE(R31:R37)</f>
        <v>2.159700233911078</v>
      </c>
      <c r="S38" s="48">
        <f>AVERAGE(S31:S37)</f>
        <v>0.31589000847719007</v>
      </c>
      <c r="T38" s="48">
        <f>AVERAGE(T31:V37)</f>
        <v>6.971428571428572</v>
      </c>
      <c r="U38" s="48">
        <f>AVERAGE(U28:U37)</f>
        <v>17.919999999999998</v>
      </c>
      <c r="V38" s="48" t="e">
        <f>AVERAGE(V28:V37)</f>
        <v>#DIV/0!</v>
      </c>
      <c r="W38" s="48"/>
      <c r="X38" s="48"/>
      <c r="Y38" s="48"/>
      <c r="Z38" s="34"/>
      <c r="AA38" s="34"/>
      <c r="AB38" s="34"/>
      <c r="AC38" s="35">
        <f>AVERAGE(AC31:AC37)</f>
        <v>11.115819559418648</v>
      </c>
      <c r="AD38" s="34">
        <f>AVERAGE(AD31:AD37)</f>
        <v>0.6239054048808855</v>
      </c>
      <c r="AE38" s="35">
        <f>AVERAGE(AE31:AE37)</f>
        <v>23.98987154817874</v>
      </c>
      <c r="AF38" s="59"/>
      <c r="AG38" s="59"/>
      <c r="AH38" s="59"/>
      <c r="AI38" s="59"/>
    </row>
    <row r="39" spans="1:34" ht="15">
      <c r="A39" s="80" t="s">
        <v>68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</row>
    <row r="40" spans="1:35" ht="15">
      <c r="A40" s="33">
        <v>1</v>
      </c>
      <c r="B40" s="4">
        <v>6</v>
      </c>
      <c r="C40" s="30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43">
        <v>2.69</v>
      </c>
      <c r="P40" s="43"/>
      <c r="Q40" s="44"/>
      <c r="R40" s="43"/>
      <c r="S40" s="45"/>
      <c r="T40" s="44">
        <v>10.1</v>
      </c>
      <c r="U40" s="44">
        <v>17.9</v>
      </c>
      <c r="V40" s="44"/>
      <c r="W40" s="44">
        <v>16.9</v>
      </c>
      <c r="X40" s="44"/>
      <c r="Y40" s="44">
        <v>10.7</v>
      </c>
      <c r="Z40" s="3">
        <v>17.8</v>
      </c>
      <c r="AA40" s="4">
        <f aca="true" t="shared" si="22" ref="AA40:AA45">W40-Y40</f>
        <v>6.199999999999999</v>
      </c>
      <c r="AB40" s="3">
        <f aca="true" t="shared" si="23" ref="AB40:AB45">(T40-Y40)/AA40</f>
        <v>-0.09677419354838705</v>
      </c>
      <c r="AC40" s="4"/>
      <c r="AD40" s="3"/>
      <c r="AE40" s="4"/>
      <c r="AF40" s="65"/>
      <c r="AG40" s="65"/>
      <c r="AH40" s="65"/>
      <c r="AI40" s="59"/>
    </row>
    <row r="41" spans="1:35" ht="15">
      <c r="A41" s="33">
        <v>5</v>
      </c>
      <c r="B41" s="4">
        <v>10</v>
      </c>
      <c r="C41" s="30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3">
        <v>2.68</v>
      </c>
      <c r="P41" s="43"/>
      <c r="Q41" s="44"/>
      <c r="R41" s="43"/>
      <c r="S41" s="45"/>
      <c r="T41" s="44">
        <v>8.8</v>
      </c>
      <c r="U41" s="44"/>
      <c r="V41" s="44"/>
      <c r="W41" s="44">
        <v>16.8</v>
      </c>
      <c r="X41" s="44"/>
      <c r="Y41" s="44">
        <v>9.5</v>
      </c>
      <c r="Z41" s="3">
        <v>17.8</v>
      </c>
      <c r="AA41" s="4">
        <f t="shared" si="22"/>
        <v>7.300000000000001</v>
      </c>
      <c r="AB41" s="3">
        <f t="shared" si="23"/>
        <v>-0.09589041095890401</v>
      </c>
      <c r="AC41" s="4"/>
      <c r="AD41" s="3"/>
      <c r="AE41" s="4"/>
      <c r="AF41" s="65"/>
      <c r="AG41" s="65"/>
      <c r="AH41" s="65"/>
      <c r="AI41" s="59"/>
    </row>
    <row r="42" spans="1:35" ht="15">
      <c r="A42" s="33">
        <v>7</v>
      </c>
      <c r="B42" s="4">
        <v>8</v>
      </c>
      <c r="C42" s="30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43">
        <v>2.7</v>
      </c>
      <c r="P42" s="43"/>
      <c r="Q42" s="44"/>
      <c r="R42" s="43"/>
      <c r="S42" s="45"/>
      <c r="T42" s="44">
        <v>10.6</v>
      </c>
      <c r="U42" s="44"/>
      <c r="V42" s="44"/>
      <c r="W42" s="44">
        <v>17.5</v>
      </c>
      <c r="X42" s="44"/>
      <c r="Y42" s="44">
        <v>11</v>
      </c>
      <c r="Z42" s="3">
        <v>17.8</v>
      </c>
      <c r="AA42" s="4">
        <f t="shared" si="22"/>
        <v>6.5</v>
      </c>
      <c r="AB42" s="3">
        <f t="shared" si="23"/>
        <v>-0.06153846153846159</v>
      </c>
      <c r="AC42" s="4"/>
      <c r="AD42" s="3"/>
      <c r="AE42" s="4"/>
      <c r="AF42" s="65"/>
      <c r="AG42" s="65"/>
      <c r="AH42" s="65"/>
      <c r="AI42" s="59"/>
    </row>
    <row r="43" spans="1:35" ht="15">
      <c r="A43" s="33">
        <v>8</v>
      </c>
      <c r="B43" s="4">
        <v>6</v>
      </c>
      <c r="C43" s="30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3">
        <v>2.68</v>
      </c>
      <c r="P43" s="43"/>
      <c r="Q43" s="44"/>
      <c r="R43" s="43"/>
      <c r="S43" s="45"/>
      <c r="T43" s="44">
        <v>9.8</v>
      </c>
      <c r="U43" s="44"/>
      <c r="V43" s="44"/>
      <c r="W43" s="44">
        <v>16.8</v>
      </c>
      <c r="X43" s="44"/>
      <c r="Y43" s="44">
        <v>10.3</v>
      </c>
      <c r="Z43" s="3">
        <v>17.8</v>
      </c>
      <c r="AA43" s="4">
        <f t="shared" si="22"/>
        <v>6.5</v>
      </c>
      <c r="AB43" s="3">
        <f t="shared" si="23"/>
        <v>-0.07692307692307693</v>
      </c>
      <c r="AC43" s="4"/>
      <c r="AD43" s="3"/>
      <c r="AE43" s="4"/>
      <c r="AF43" s="65"/>
      <c r="AG43" s="65"/>
      <c r="AH43" s="65"/>
      <c r="AI43" s="59"/>
    </row>
    <row r="44" spans="1:35" ht="15">
      <c r="A44" s="33">
        <v>10</v>
      </c>
      <c r="B44" s="4">
        <v>3.5</v>
      </c>
      <c r="C44" s="3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43">
        <v>2.7</v>
      </c>
      <c r="P44" s="43"/>
      <c r="Q44" s="44"/>
      <c r="R44" s="43"/>
      <c r="S44" s="45"/>
      <c r="T44" s="44">
        <v>11</v>
      </c>
      <c r="U44" s="44"/>
      <c r="V44" s="44"/>
      <c r="W44" s="44">
        <v>18.9</v>
      </c>
      <c r="X44" s="44"/>
      <c r="Y44" s="44">
        <v>11.5</v>
      </c>
      <c r="Z44" s="3">
        <v>18.099999999999998</v>
      </c>
      <c r="AA44" s="4">
        <f t="shared" si="22"/>
        <v>7.399999999999999</v>
      </c>
      <c r="AB44" s="3">
        <f t="shared" si="23"/>
        <v>-0.06756756756756759</v>
      </c>
      <c r="AC44" s="4"/>
      <c r="AD44" s="3"/>
      <c r="AE44" s="4"/>
      <c r="AF44" s="65"/>
      <c r="AG44" s="65"/>
      <c r="AH44" s="65"/>
      <c r="AI44" s="59"/>
    </row>
    <row r="45" spans="1:35" ht="15">
      <c r="A45" s="33">
        <v>9</v>
      </c>
      <c r="B45" s="4">
        <v>4</v>
      </c>
      <c r="C45" s="3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43">
        <v>2.69</v>
      </c>
      <c r="P45" s="43"/>
      <c r="Q45" s="44"/>
      <c r="R45" s="43"/>
      <c r="S45" s="45"/>
      <c r="T45" s="44">
        <v>11.2</v>
      </c>
      <c r="U45" s="44">
        <v>18.099999999999998</v>
      </c>
      <c r="V45" s="44"/>
      <c r="W45" s="44">
        <v>18.099999999999998</v>
      </c>
      <c r="X45" s="44"/>
      <c r="Y45" s="44">
        <v>12.1</v>
      </c>
      <c r="Z45" s="3">
        <v>17.8</v>
      </c>
      <c r="AA45" s="4">
        <f t="shared" si="22"/>
        <v>5.999999999999998</v>
      </c>
      <c r="AB45" s="3">
        <f t="shared" si="23"/>
        <v>-0.1500000000000001</v>
      </c>
      <c r="AC45" s="4"/>
      <c r="AD45" s="3"/>
      <c r="AE45" s="4"/>
      <c r="AF45" s="65"/>
      <c r="AG45" s="65"/>
      <c r="AH45" s="65"/>
      <c r="AI45" s="59"/>
    </row>
    <row r="46" spans="1:35" ht="18">
      <c r="A46" s="89" t="s">
        <v>76</v>
      </c>
      <c r="B46" s="90"/>
      <c r="C46" s="90"/>
      <c r="D46" s="9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8">
        <f>AVERAGE(O39:O45)</f>
        <v>2.69</v>
      </c>
      <c r="P46" s="48"/>
      <c r="Q46" s="48"/>
      <c r="R46" s="48"/>
      <c r="S46" s="48"/>
      <c r="T46" s="49">
        <f>AVERAGE(T40:T45)</f>
        <v>10.25</v>
      </c>
      <c r="U46" s="48">
        <f>AVERAGE(U36:U45)</f>
        <v>17.97333333333333</v>
      </c>
      <c r="V46" s="48" t="e">
        <f>AVERAGE(V36:V45)</f>
        <v>#DIV/0!</v>
      </c>
      <c r="W46" s="49">
        <f aca="true" t="shared" si="24" ref="W46:AB46">AVERAGE(W40:W45)</f>
        <v>17.5</v>
      </c>
      <c r="X46" s="49" t="e">
        <f t="shared" si="24"/>
        <v>#DIV/0!</v>
      </c>
      <c r="Y46" s="49">
        <f t="shared" si="24"/>
        <v>10.85</v>
      </c>
      <c r="Z46" s="35">
        <f t="shared" si="24"/>
        <v>17.849999999999998</v>
      </c>
      <c r="AA46" s="35">
        <f t="shared" si="24"/>
        <v>6.6499999999999995</v>
      </c>
      <c r="AB46" s="34">
        <f t="shared" si="24"/>
        <v>-0.09144895175606621</v>
      </c>
      <c r="AC46" s="35"/>
      <c r="AD46" s="34"/>
      <c r="AE46" s="35"/>
      <c r="AF46" s="62"/>
      <c r="AG46" s="63"/>
      <c r="AH46" s="62"/>
      <c r="AI46" s="59"/>
    </row>
    <row r="47" spans="1:34" ht="15">
      <c r="A47" s="80" t="s">
        <v>75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</row>
    <row r="48" spans="1:35" s="24" customFormat="1" ht="15">
      <c r="A48" s="33">
        <v>1</v>
      </c>
      <c r="B48" s="4">
        <v>7.8</v>
      </c>
      <c r="C48" s="4"/>
      <c r="D48" s="3"/>
      <c r="E48" s="4"/>
      <c r="F48" s="3"/>
      <c r="G48" s="4"/>
      <c r="H48" s="3"/>
      <c r="I48" s="4"/>
      <c r="J48" s="4"/>
      <c r="K48" s="4"/>
      <c r="L48" s="3"/>
      <c r="M48" s="4"/>
      <c r="N48" s="4"/>
      <c r="O48" s="43">
        <v>2.85</v>
      </c>
      <c r="P48" s="43">
        <v>2.59</v>
      </c>
      <c r="Q48" s="44"/>
      <c r="R48" s="43"/>
      <c r="S48" s="45"/>
      <c r="T48" s="44">
        <v>2.5</v>
      </c>
      <c r="U48" s="50"/>
      <c r="V48" s="50"/>
      <c r="W48" s="50"/>
      <c r="X48" s="51"/>
      <c r="Y48" s="50"/>
      <c r="Z48" s="23"/>
      <c r="AA48" s="4"/>
      <c r="AB48" s="3"/>
      <c r="AC48" s="4"/>
      <c r="AD48" s="4"/>
      <c r="AE48" s="4"/>
      <c r="AF48" s="44">
        <v>23</v>
      </c>
      <c r="AG48" s="44">
        <v>12</v>
      </c>
      <c r="AH48" s="44">
        <f aca="true" t="shared" si="25" ref="AH48:AH53">AG48/AF48</f>
        <v>0.5217391304347826</v>
      </c>
      <c r="AI48" s="43">
        <f aca="true" t="shared" si="26" ref="AI48:AI53">P48/O48</f>
        <v>0.9087719298245613</v>
      </c>
    </row>
    <row r="49" spans="1:35" s="24" customFormat="1" ht="15">
      <c r="A49" s="33">
        <v>5</v>
      </c>
      <c r="B49" s="4">
        <v>11.5</v>
      </c>
      <c r="C49" s="4"/>
      <c r="D49" s="3"/>
      <c r="E49" s="4"/>
      <c r="F49" s="3"/>
      <c r="G49" s="4"/>
      <c r="H49" s="3"/>
      <c r="I49" s="4"/>
      <c r="J49" s="4"/>
      <c r="K49" s="4"/>
      <c r="L49" s="3"/>
      <c r="M49" s="4"/>
      <c r="N49" s="4"/>
      <c r="O49" s="43">
        <v>2.84</v>
      </c>
      <c r="P49" s="43">
        <v>2.37</v>
      </c>
      <c r="Q49" s="44"/>
      <c r="R49" s="43"/>
      <c r="S49" s="45"/>
      <c r="T49" s="44">
        <v>3.2</v>
      </c>
      <c r="U49" s="50"/>
      <c r="V49" s="50"/>
      <c r="W49" s="50"/>
      <c r="X49" s="51"/>
      <c r="Y49" s="50"/>
      <c r="Z49" s="23"/>
      <c r="AA49" s="4"/>
      <c r="AB49" s="3"/>
      <c r="AC49" s="4"/>
      <c r="AD49" s="4"/>
      <c r="AE49" s="4"/>
      <c r="AF49" s="44">
        <v>85</v>
      </c>
      <c r="AG49" s="44">
        <v>70</v>
      </c>
      <c r="AH49" s="44">
        <f t="shared" si="25"/>
        <v>0.8235294117647058</v>
      </c>
      <c r="AI49" s="43">
        <f t="shared" si="26"/>
        <v>0.8345070422535212</v>
      </c>
    </row>
    <row r="50" spans="1:35" s="24" customFormat="1" ht="15">
      <c r="A50" s="33">
        <v>7</v>
      </c>
      <c r="B50" s="4">
        <v>10</v>
      </c>
      <c r="C50" s="4"/>
      <c r="D50" s="3"/>
      <c r="E50" s="4"/>
      <c r="F50" s="3"/>
      <c r="G50" s="4"/>
      <c r="H50" s="3"/>
      <c r="I50" s="4"/>
      <c r="J50" s="4"/>
      <c r="K50" s="4"/>
      <c r="L50" s="3"/>
      <c r="M50" s="4"/>
      <c r="N50" s="4"/>
      <c r="O50" s="43">
        <v>2.85</v>
      </c>
      <c r="P50" s="43">
        <v>2.5</v>
      </c>
      <c r="Q50" s="44"/>
      <c r="R50" s="43"/>
      <c r="S50" s="45"/>
      <c r="T50" s="44">
        <v>5.2</v>
      </c>
      <c r="U50" s="50"/>
      <c r="V50" s="50"/>
      <c r="W50" s="50"/>
      <c r="X50" s="51"/>
      <c r="Y50" s="50"/>
      <c r="Z50" s="23"/>
      <c r="AA50" s="4"/>
      <c r="AB50" s="3"/>
      <c r="AC50" s="4"/>
      <c r="AD50" s="4"/>
      <c r="AE50" s="4"/>
      <c r="AF50" s="44">
        <v>28</v>
      </c>
      <c r="AG50" s="44">
        <v>19</v>
      </c>
      <c r="AH50" s="44">
        <f t="shared" si="25"/>
        <v>0.6785714285714286</v>
      </c>
      <c r="AI50" s="43">
        <f t="shared" si="26"/>
        <v>0.8771929824561403</v>
      </c>
    </row>
    <row r="51" spans="1:35" ht="15">
      <c r="A51" s="33">
        <v>7</v>
      </c>
      <c r="B51" s="4">
        <v>11.8</v>
      </c>
      <c r="C51" s="4"/>
      <c r="D51" s="3"/>
      <c r="E51" s="4"/>
      <c r="F51" s="3"/>
      <c r="G51" s="4"/>
      <c r="H51" s="3"/>
      <c r="I51" s="4"/>
      <c r="J51" s="4"/>
      <c r="K51" s="4"/>
      <c r="L51" s="3"/>
      <c r="M51" s="4"/>
      <c r="N51" s="4"/>
      <c r="O51" s="43">
        <v>2.85</v>
      </c>
      <c r="P51" s="43">
        <v>2.68</v>
      </c>
      <c r="Q51" s="44"/>
      <c r="R51" s="43"/>
      <c r="S51" s="45"/>
      <c r="T51" s="44">
        <v>2.8</v>
      </c>
      <c r="U51" s="52"/>
      <c r="V51" s="52"/>
      <c r="W51" s="52"/>
      <c r="X51" s="53"/>
      <c r="Y51" s="52"/>
      <c r="Z51" s="3"/>
      <c r="AA51" s="4"/>
      <c r="AB51" s="3"/>
      <c r="AC51" s="4"/>
      <c r="AD51" s="4"/>
      <c r="AE51" s="4"/>
      <c r="AF51" s="44">
        <v>54</v>
      </c>
      <c r="AG51" s="44">
        <v>43</v>
      </c>
      <c r="AH51" s="44">
        <f t="shared" si="25"/>
        <v>0.7962962962962963</v>
      </c>
      <c r="AI51" s="43">
        <f t="shared" si="26"/>
        <v>0.9403508771929825</v>
      </c>
    </row>
    <row r="52" spans="1:35" ht="15">
      <c r="A52" s="33">
        <v>8</v>
      </c>
      <c r="B52" s="4">
        <v>9</v>
      </c>
      <c r="C52" s="4"/>
      <c r="D52" s="3"/>
      <c r="E52" s="4"/>
      <c r="F52" s="3"/>
      <c r="G52" s="4"/>
      <c r="H52" s="3"/>
      <c r="I52" s="4"/>
      <c r="J52" s="4"/>
      <c r="K52" s="4"/>
      <c r="L52" s="3"/>
      <c r="M52" s="4"/>
      <c r="N52" s="4"/>
      <c r="O52" s="43">
        <v>2.85</v>
      </c>
      <c r="P52" s="43">
        <v>2.58</v>
      </c>
      <c r="Q52" s="44"/>
      <c r="R52" s="43"/>
      <c r="S52" s="45"/>
      <c r="T52" s="44">
        <v>3.5</v>
      </c>
      <c r="U52" s="52"/>
      <c r="V52" s="52"/>
      <c r="W52" s="52"/>
      <c r="X52" s="53"/>
      <c r="Y52" s="52"/>
      <c r="Z52" s="3"/>
      <c r="AA52" s="4"/>
      <c r="AB52" s="3"/>
      <c r="AC52" s="4"/>
      <c r="AD52" s="4"/>
      <c r="AE52" s="4"/>
      <c r="AF52" s="44">
        <v>22</v>
      </c>
      <c r="AG52" s="44">
        <v>13</v>
      </c>
      <c r="AH52" s="44">
        <f t="shared" si="25"/>
        <v>0.5909090909090909</v>
      </c>
      <c r="AI52" s="43">
        <f t="shared" si="26"/>
        <v>0.9052631578947369</v>
      </c>
    </row>
    <row r="53" spans="1:35" ht="15">
      <c r="A53" s="33">
        <v>8</v>
      </c>
      <c r="B53" s="4">
        <v>11</v>
      </c>
      <c r="C53" s="4"/>
      <c r="D53" s="3"/>
      <c r="E53" s="4"/>
      <c r="F53" s="3"/>
      <c r="G53" s="4"/>
      <c r="H53" s="3"/>
      <c r="I53" s="4"/>
      <c r="J53" s="4"/>
      <c r="K53" s="4"/>
      <c r="L53" s="3"/>
      <c r="M53" s="4"/>
      <c r="N53" s="4"/>
      <c r="O53" s="43">
        <v>2.84</v>
      </c>
      <c r="P53" s="43">
        <v>2.46</v>
      </c>
      <c r="Q53" s="44"/>
      <c r="R53" s="43"/>
      <c r="S53" s="45"/>
      <c r="T53" s="44">
        <v>4.1</v>
      </c>
      <c r="U53" s="52"/>
      <c r="V53" s="52"/>
      <c r="W53" s="52"/>
      <c r="X53" s="53"/>
      <c r="Y53" s="52"/>
      <c r="Z53" s="3"/>
      <c r="AA53" s="4"/>
      <c r="AB53" s="23"/>
      <c r="AC53" s="4"/>
      <c r="AD53" s="4"/>
      <c r="AE53" s="4"/>
      <c r="AF53" s="44">
        <v>35</v>
      </c>
      <c r="AG53" s="44">
        <v>24</v>
      </c>
      <c r="AH53" s="44">
        <f t="shared" si="25"/>
        <v>0.6857142857142857</v>
      </c>
      <c r="AI53" s="43">
        <f t="shared" si="26"/>
        <v>0.8661971830985916</v>
      </c>
    </row>
    <row r="54" spans="1:35" ht="18">
      <c r="A54" s="89" t="s">
        <v>76</v>
      </c>
      <c r="B54" s="90"/>
      <c r="C54" s="90"/>
      <c r="D54" s="9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48">
        <f aca="true" t="shared" si="27" ref="O54:T54">AVERAGE(O48:O53)</f>
        <v>2.8466666666666662</v>
      </c>
      <c r="P54" s="48">
        <f t="shared" si="27"/>
        <v>2.53</v>
      </c>
      <c r="Q54" s="48" t="e">
        <f t="shared" si="27"/>
        <v>#DIV/0!</v>
      </c>
      <c r="R54" s="48"/>
      <c r="S54" s="54"/>
      <c r="T54" s="48">
        <f t="shared" si="27"/>
        <v>3.5499999999999994</v>
      </c>
      <c r="U54" s="48">
        <f>AVERAGE(U44:U53)</f>
        <v>18.03666666666666</v>
      </c>
      <c r="V54" s="48" t="e">
        <f>AVERAGE(V44:V53)</f>
        <v>#DIV/0!</v>
      </c>
      <c r="W54" s="48"/>
      <c r="X54" s="48"/>
      <c r="Y54" s="48"/>
      <c r="Z54" s="34"/>
      <c r="AA54" s="34"/>
      <c r="AB54" s="34"/>
      <c r="AC54" s="35"/>
      <c r="AD54" s="34"/>
      <c r="AE54" s="35"/>
      <c r="AF54" s="49">
        <f>AVERAGE(AF48:AF53)</f>
        <v>41.166666666666664</v>
      </c>
      <c r="AG54" s="49">
        <f>AVERAGE(AG48:AG53)</f>
        <v>30.166666666666668</v>
      </c>
      <c r="AH54" s="48">
        <f>AVERAGE(AH48:AH53)</f>
        <v>0.6827932739484316</v>
      </c>
      <c r="AI54" s="48">
        <f>AVERAGE(AI48:AI53)</f>
        <v>0.8887138621200891</v>
      </c>
    </row>
    <row r="56" spans="8:18" ht="12.75">
      <c r="H56" s="92" t="s">
        <v>78</v>
      </c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8:18" ht="12.75"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8:18" ht="12.75"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8:18" ht="12.75"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</sheetData>
  <sheetProtection/>
  <mergeCells count="27">
    <mergeCell ref="A54:D54"/>
    <mergeCell ref="H56:R59"/>
    <mergeCell ref="D2:N3"/>
    <mergeCell ref="AA2:AA4"/>
    <mergeCell ref="O2:R3"/>
    <mergeCell ref="A46:D46"/>
    <mergeCell ref="A38:D38"/>
    <mergeCell ref="A29:D29"/>
    <mergeCell ref="A17:D17"/>
    <mergeCell ref="A30:AH30"/>
    <mergeCell ref="A1:AG1"/>
    <mergeCell ref="AE2:AE4"/>
    <mergeCell ref="AF2:AF4"/>
    <mergeCell ref="AG2:AG4"/>
    <mergeCell ref="A2:A4"/>
    <mergeCell ref="B2:B4"/>
    <mergeCell ref="AB2:AB4"/>
    <mergeCell ref="A47:AH47"/>
    <mergeCell ref="AC2:AC4"/>
    <mergeCell ref="AD2:AD4"/>
    <mergeCell ref="S2:S4"/>
    <mergeCell ref="T2:Y3"/>
    <mergeCell ref="B6:AI6"/>
    <mergeCell ref="A18:AH18"/>
    <mergeCell ref="AH2:AH4"/>
    <mergeCell ref="AI2:AI4"/>
    <mergeCell ref="A39:AH39"/>
  </mergeCells>
  <printOptions/>
  <pageMargins left="1.94" right="0.5" top="0.86" bottom="1.69" header="0.83" footer="0.26"/>
  <pageSetup horizontalDpi="300" verticalDpi="300" orientation="landscape" paperSize="8" scale="70" r:id="rId1"/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Дорсервис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усама бен ладен</dc:creator>
  <cp:keywords/>
  <dc:description/>
  <cp:lastModifiedBy>Serg</cp:lastModifiedBy>
  <cp:lastPrinted>2005-12-25T21:41:02Z</cp:lastPrinted>
  <dcterms:created xsi:type="dcterms:W3CDTF">2003-07-12T10:47:37Z</dcterms:created>
  <dcterms:modified xsi:type="dcterms:W3CDTF">2018-08-21T10:31:33Z</dcterms:modified>
  <cp:category/>
  <cp:version/>
  <cp:contentType/>
  <cp:contentStatus/>
</cp:coreProperties>
</file>