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3" activeTab="0"/>
  </bookViews>
  <sheets>
    <sheet name="Вариант ОК" sheetId="1" r:id="rId1"/>
  </sheets>
  <definedNames>
    <definedName name="_xlnm.Print_Area" localSheetId="0">'Вариант ОК'!$C$1:$U$96</definedName>
  </definedNames>
  <calcPr fullCalcOnLoad="1"/>
</workbook>
</file>

<file path=xl/sharedStrings.xml><?xml version="1.0" encoding="utf-8"?>
<sst xmlns="http://schemas.openxmlformats.org/spreadsheetml/2006/main" count="215" uniqueCount="132">
  <si>
    <t>подпрограмма 1. «Развитие мер социальной поддержки отдельных категорий граждан»</t>
  </si>
  <si>
    <t>подпрограмма 2. «Модернизация и развитие социального обслуживания населения»</t>
  </si>
  <si>
    <t>подпрограмма 3. «Совершенствование социальной поддержки семьи и детей»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</si>
  <si>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</si>
  <si>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</si>
  <si>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</si>
  <si>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</si>
  <si>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</si>
  <si>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Федеральный бюджет</t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</si>
  <si>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</si>
  <si>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</si>
  <si>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</si>
  <si>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Областной бюджет</t>
  </si>
  <si>
    <t>Местный бюджет</t>
  </si>
  <si>
    <t>подпрограмма 4.  "Обеспечение реализации муниципальной программы"</t>
  </si>
  <si>
    <t>Сектор по культуре и молодежной политике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</si>
  <si>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</si>
  <si>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</si>
  <si>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</si>
  <si>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</si>
  <si>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</si>
  <si>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</si>
  <si>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</si>
  <si>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</si>
  <si>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Мероприятие 19.01.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</si>
  <si>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19.02.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</si>
  <si>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Основное мероприятие 19. Предоставление мер социальной поддержки ветеранам труда, жертвам политических репрессий, труженикам тыла</t>
  </si>
  <si>
    <t>Основное мероприятие 07. Обеспечение деятельности муниципальных учреждений</t>
  </si>
  <si>
    <t>Мероприятие 07.01. Финансовое обеспечение бюджетных учреждений на выполнение муниципального задания  на оказание муниципальных услуг (выполение работ)</t>
  </si>
  <si>
    <t>Мероприятие 07.02. Организация работы социально-досугового отделения "Университет третьего возраста"</t>
  </si>
  <si>
    <t>Мероприятие 07.03. Модернизация системы социального обслуживания</t>
  </si>
  <si>
    <t>Мероприятие 07.04.Фининсовое обеспече6ние некоммерческих организаций (кроме государственных учреждений) поставщиков социальных услул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</si>
  <si>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</si>
  <si>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</si>
  <si>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Мероприятие 23.01. Проведение районных мероприятий, посвященных дню защиты детей</t>
  </si>
  <si>
    <t>Мероприятие 23.02. Проведение районных мероприятий, посвященных Дню семьи</t>
  </si>
  <si>
    <t>Мероприятие 23.03. Проведение районных мероприятий, посвященных "Дню семьи, любви и верности"</t>
  </si>
  <si>
    <t xml:space="preserve">Мероприятие 23.07.Транспортные расходы по доставке детей на областные и районные мероприятия </t>
  </si>
  <si>
    <t xml:space="preserve">Мероприятие 23.08.Проведение мероприятий в рамках месячника "Семья" </t>
  </si>
  <si>
    <t>Мероприятие 23.09.Проведение мероприятий по подготовке к школе детей из семей, находящихся в трудной жизненной ситуации</t>
  </si>
  <si>
    <t>Основное мероприятие 12. Сопровождение реализации мероприятий муниципальной программы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</si>
  <si>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</si>
  <si>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</si>
  <si>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</si>
  <si>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</si>
  <si>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</si>
  <si>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 xml:space="preserve">Мероприятие 12.01.  Расходы на обеспечение деятельности учреждений </t>
  </si>
  <si>
    <t>Мероприятие 20.04. Проведение мероприятий и чествование ветеранов социальной службы ко Дню социального работника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</si>
  <si>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</si>
  <si>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</si>
  <si>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</si>
  <si>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</si>
  <si>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</si>
  <si>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</si>
  <si>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Мероприятие 13.01.Организация работы службы "Социальное такси"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</si>
  <si>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</si>
  <si>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</si>
  <si>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</si>
  <si>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</si>
  <si>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</si>
  <si>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</si>
  <si>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</si>
  <si>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Мероприятие 19.03.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</si>
  <si>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</si>
  <si>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</si>
  <si>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22.03.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</si>
  <si>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 xml:space="preserve">Мероприятие 22.04. Расходы на обеспечение мер соц.поддержки отдельных категорий инвалидов, в части предоставления бесплатного проезда в автомобильном транспорте общего пользования городского и пригородного сообщения 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</si>
  <si>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</si>
  <si>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</si>
  <si>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</si>
  <si>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>Мероприятие 18.03. Мероприятия по укреплению материально-технической базы</t>
  </si>
  <si>
    <t>Комитет образования администрации МО Волосовский муниципальный район,          Сектор по культуре и молодежной политике</t>
  </si>
  <si>
    <t>Администрация Волосовского муниципального района,               Сектор по культуре и молодежной политике</t>
  </si>
  <si>
    <t>Комитет финансов администрации Волосовского муниципального района</t>
  </si>
  <si>
    <t>Мероприятие 23.10 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</si>
  <si>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</si>
  <si>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</si>
  <si>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</si>
  <si>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</si>
  <si>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</si>
  <si>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</si>
  <si>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</si>
  <si>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</si>
  <si>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</si>
  <si>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План расходов в текущем году</t>
  </si>
  <si>
    <t>фактическое исполнение расходов на отчетную дату нарастающим итогом</t>
  </si>
  <si>
    <t>Выполнено на отчетную дату нарастающим итогом</t>
  </si>
  <si>
    <t>тыс. руб</t>
  </si>
  <si>
    <t>Мероприятие 22.05.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отд. категорий граждан, оказание мер социальной  поддержки которым относится к ведению Санкт-Петербурга</t>
  </si>
  <si>
    <t>Мероприятие 23.11. Расходы на обеспечение мер соц.поддержки учащихся общеобразовательных организаций из многодетных семей, проживающих в ЛО, в части предоставления бесплатного проезда на внутригородском транспорте</t>
  </si>
  <si>
    <t xml:space="preserve">           </t>
  </si>
  <si>
    <t xml:space="preserve">               </t>
  </si>
  <si>
    <t xml:space="preserve">                                                </t>
  </si>
  <si>
    <t xml:space="preserve">                                                                                                                              </t>
  </si>
  <si>
    <t xml:space="preserve">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</si>
  <si>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</si>
  <si>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</si>
  <si>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</si>
  <si>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</si>
  <si>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</si>
  <si>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</si>
  <si>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Мероприятие 18.01 Мероприятияпо развитию детско-юношеского спорта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</si>
  <si>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</si>
  <si>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</t>
  </si>
  <si>
    <t xml:space="preserve">                                   </t>
  </si>
  <si>
    <t xml:space="preserve">                                           </t>
  </si>
  <si>
    <t xml:space="preserve">                                                                     </t>
  </si>
  <si>
    <t xml:space="preserve">                                                              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</si>
  <si>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</si>
  <si>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</si>
  <si>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Мероприятие 16.10. Расходы на реализацию комплекса мер по сохранению исторической памяти</t>
  </si>
  <si>
    <t>Мероприятие 16.11. Расходы на реализацию комплекса мер по профилактике правонарушений и рискованного поведения в молодежной среде</t>
  </si>
  <si>
    <t xml:space="preserve">                                 </t>
  </si>
  <si>
    <t xml:space="preserve">Отчет о реализации муниципальной программы "Демографическое развитие Волосовского муниципального района Ленинградской области" </t>
  </si>
  <si>
    <t xml:space="preserve"> </t>
  </si>
  <si>
    <t>Мероприятие 23.04. Проведение районных мероприятий, посвященных Всероссийскому Дню матери</t>
  </si>
  <si>
    <t xml:space="preserve">Мероприятие 22.06. Расходы по обеспечению жильем граждан, уволенных с военной службы (службы), и приравненных к ним лиц </t>
  </si>
  <si>
    <t>Мероприятие 18.04. Мероприятия по созданию условий для занятий физической культурой и спортом среди различных групп населения</t>
  </si>
  <si>
    <t>Мероприятие 13.02  Организация мероприятий по приспособлению для доступа инвалидов зданий образовательных организаций</t>
  </si>
  <si>
    <t xml:space="preserve">                                            </t>
  </si>
  <si>
    <t xml:space="preserve">Мероприятие 07.01. обеспечение деятельности муниципальных учреждений </t>
  </si>
  <si>
    <t xml:space="preserve">Администрация Волосовского муниципального района,             </t>
  </si>
  <si>
    <t xml:space="preserve">Основное мероприятие 07. обеспечение деятельности муниципальных учреждений </t>
  </si>
  <si>
    <t>Мероприятие 13.03  Организация мероприятий по формированию доступной среды жизнедеятельности для инвалидов в Лен.обл.</t>
  </si>
  <si>
    <t>Ответственный исполнитель: Администрация Волосовского муниципального района Ленинградской области</t>
  </si>
  <si>
    <t>Мероприятие 23.06. Проведение новогодних мероприятий для детей</t>
  </si>
  <si>
    <t>Мероприятие 23.05. Материальная помощь семьям с детьми</t>
  </si>
  <si>
    <t xml:space="preserve">Администрация Волосовского муниципального района </t>
  </si>
  <si>
    <t>Администрация  МО Волосовский муниципальный район,          Сектор по культуре и молодежной политике</t>
  </si>
  <si>
    <t xml:space="preserve">Мероприятие 18.02.Мероприятия по созданию условий для занятий физической культурой и спортом среди различных групп населения
</t>
  </si>
  <si>
    <t>Мероприятие 16.12. Расходы на материально-техническое обеспечение молодежных коворкинг-центров</t>
  </si>
  <si>
    <t>Отчетный период:  январь - декабрь 2019 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</si>
</sst>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i/>
      <u val="single"/>
      <sz val="14"/>
      <color indexed="8"/>
      <name val="Times New Roman"/>
      <family val="1"/>
    </font>
    <font>
      <b/>
      <u val="single"/>
      <sz val="11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b/>
      <i/>
      <u val="single"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91A"/>
      <name val="Times New Roman"/>
      <family val="1"/>
    </font>
    <font>
      <sz val="12"/>
      <color theme="1"/>
      <name val="Times New Roman"/>
      <family val="1"/>
    </font>
    <font>
      <b/>
      <i/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b/>
      <i/>
      <u val="single"/>
      <sz val="12"/>
      <color rgb="FF00091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9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4" fillId="33" borderId="0" xfId="0" applyFont="1" applyFill="1" applyAlignment="1">
      <alignment/>
    </xf>
    <xf numFmtId="0" fontId="84" fillId="0" borderId="0" xfId="0" applyFont="1" applyFill="1" applyAlignment="1">
      <alignment/>
    </xf>
    <xf numFmtId="0" fontId="19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2" fontId="15" fillId="7" borderId="10" xfId="0" applyNumberFormat="1" applyFont="1" applyFill="1" applyBorder="1" applyAlignment="1">
      <alignment horizontal="center" vertical="center"/>
    </xf>
    <xf numFmtId="2" fontId="15" fillId="7" borderId="10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20" fillId="4" borderId="10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/>
    </xf>
    <xf numFmtId="1" fontId="87" fillId="4" borderId="10" xfId="0" applyNumberFormat="1" applyFont="1" applyFill="1" applyBorder="1" applyAlignment="1">
      <alignment horizontal="center" vertical="center" wrapText="1"/>
    </xf>
    <xf numFmtId="2" fontId="19" fillId="4" borderId="1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2" fontId="16" fillId="0" borderId="10" xfId="0" applyNumberFormat="1" applyFont="1" applyFill="1" applyBorder="1" applyAlignment="1">
      <alignment horizontal="center" vertical="center" wrapText="1"/>
    </xf>
    <xf numFmtId="2" fontId="80" fillId="32" borderId="10" xfId="61" applyNumberFormat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57" fillId="34" borderId="11" xfId="61" applyFont="1" applyFill="1" applyBorder="1" applyAlignment="1">
      <alignment horizontal="center" vertical="center" wrapText="1"/>
    </xf>
    <xf numFmtId="14" fontId="57" fillId="34" borderId="10" xfId="61" applyNumberFormat="1" applyFont="1" applyFill="1" applyBorder="1" applyAlignment="1">
      <alignment horizontal="center" vertical="center"/>
    </xf>
    <xf numFmtId="2" fontId="57" fillId="34" borderId="10" xfId="61" applyNumberFormat="1" applyFont="1" applyFill="1" applyBorder="1" applyAlignment="1">
      <alignment horizontal="center" vertical="center"/>
    </xf>
    <xf numFmtId="0" fontId="57" fillId="34" borderId="10" xfId="53" applyFont="1" applyFill="1" applyBorder="1" applyAlignment="1">
      <alignment horizontal="center" vertical="center" wrapText="1"/>
    </xf>
    <xf numFmtId="14" fontId="57" fillId="34" borderId="10" xfId="53" applyNumberFormat="1" applyFont="1" applyFill="1" applyBorder="1" applyAlignment="1">
      <alignment horizontal="center" vertical="center"/>
    </xf>
    <xf numFmtId="2" fontId="57" fillId="34" borderId="10" xfId="53" applyNumberFormat="1" applyFont="1" applyFill="1" applyBorder="1" applyAlignment="1">
      <alignment horizontal="center" vertical="center"/>
    </xf>
    <xf numFmtId="0" fontId="57" fillId="34" borderId="10" xfId="61" applyFont="1" applyFill="1" applyBorder="1" applyAlignment="1">
      <alignment horizontal="center" vertical="center" wrapText="1"/>
    </xf>
    <xf numFmtId="2" fontId="57" fillId="34" borderId="10" xfId="61" applyNumberFormat="1" applyFont="1" applyFill="1" applyBorder="1" applyAlignment="1">
      <alignment horizontal="center" vertical="center" wrapText="1"/>
    </xf>
    <xf numFmtId="2" fontId="57" fillId="4" borderId="10" xfId="61" applyNumberFormat="1" applyFont="1" applyFill="1" applyBorder="1" applyAlignment="1">
      <alignment horizontal="center" vertical="center"/>
    </xf>
    <xf numFmtId="0" fontId="57" fillId="34" borderId="15" xfId="61" applyFont="1" applyFill="1" applyBorder="1" applyAlignment="1">
      <alignment horizontal="center" vertical="center" wrapText="1"/>
    </xf>
    <xf numFmtId="0" fontId="57" fillId="34" borderId="11" xfId="61" applyFont="1" applyFill="1" applyBorder="1" applyAlignment="1">
      <alignment horizontal="center" wrapText="1"/>
    </xf>
    <xf numFmtId="0" fontId="24" fillId="34" borderId="15" xfId="0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2" fontId="57" fillId="4" borderId="10" xfId="53" applyNumberFormat="1" applyFont="1" applyFill="1" applyBorder="1" applyAlignment="1">
      <alignment horizontal="center" vertical="center"/>
    </xf>
    <xf numFmtId="2" fontId="57" fillId="4" borderId="10" xfId="61" applyNumberFormat="1" applyFont="1" applyFill="1" applyBorder="1" applyAlignment="1">
      <alignment horizontal="center" vertical="center" wrapText="1"/>
    </xf>
    <xf numFmtId="2" fontId="20" fillId="4" borderId="10" xfId="0" applyNumberFormat="1" applyFont="1" applyFill="1" applyBorder="1" applyAlignment="1">
      <alignment horizontal="center" vertical="center" wrapText="1"/>
    </xf>
    <xf numFmtId="2" fontId="57" fillId="7" borderId="10" xfId="61" applyNumberFormat="1" applyFont="1" applyFill="1" applyBorder="1" applyAlignment="1">
      <alignment horizontal="center" vertical="center"/>
    </xf>
    <xf numFmtId="2" fontId="57" fillId="7" borderId="10" xfId="53" applyNumberFormat="1" applyFont="1" applyFill="1" applyBorder="1" applyAlignment="1">
      <alignment horizontal="center" vertical="center"/>
    </xf>
    <xf numFmtId="2" fontId="16" fillId="7" borderId="10" xfId="0" applyNumberFormat="1" applyFont="1" applyFill="1" applyBorder="1" applyAlignment="1">
      <alignment horizontal="center" vertical="center"/>
    </xf>
    <xf numFmtId="2" fontId="20" fillId="7" borderId="10" xfId="0" applyNumberFormat="1" applyFont="1" applyFill="1" applyBorder="1" applyAlignment="1">
      <alignment horizontal="center" vertical="center"/>
    </xf>
    <xf numFmtId="2" fontId="21" fillId="7" borderId="10" xfId="0" applyNumberFormat="1" applyFont="1" applyFill="1" applyBorder="1" applyAlignment="1">
      <alignment horizontal="center" vertical="center"/>
    </xf>
    <xf numFmtId="2" fontId="20" fillId="7" borderId="10" xfId="0" applyNumberFormat="1" applyFont="1" applyFill="1" applyBorder="1" applyAlignment="1">
      <alignment horizontal="center" vertical="center" wrapText="1"/>
    </xf>
    <xf numFmtId="2" fontId="58" fillId="7" borderId="10" xfId="61" applyNumberFormat="1" applyFont="1" applyFill="1" applyBorder="1" applyAlignment="1">
      <alignment horizontal="center" vertical="center"/>
    </xf>
    <xf numFmtId="2" fontId="58" fillId="0" borderId="10" xfId="61" applyNumberFormat="1" applyFont="1" applyFill="1" applyBorder="1" applyAlignment="1">
      <alignment horizontal="center" vertical="center"/>
    </xf>
    <xf numFmtId="1" fontId="8" fillId="19" borderId="10" xfId="0" applyNumberFormat="1" applyFont="1" applyFill="1" applyBorder="1" applyAlignment="1">
      <alignment horizontal="center" vertical="center" wrapText="1"/>
    </xf>
    <xf numFmtId="2" fontId="25" fillId="7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2" fontId="59" fillId="4" borderId="10" xfId="61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59" fillId="34" borderId="10" xfId="53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61" fillId="34" borderId="10" xfId="61" applyFont="1" applyFill="1" applyBorder="1" applyAlignment="1">
      <alignment horizontal="center" vertical="center" wrapText="1"/>
    </xf>
    <xf numFmtId="14" fontId="61" fillId="34" borderId="10" xfId="61" applyNumberFormat="1" applyFont="1" applyFill="1" applyBorder="1" applyAlignment="1">
      <alignment horizontal="center" vertical="center"/>
    </xf>
    <xf numFmtId="2" fontId="61" fillId="7" borderId="10" xfId="61" applyNumberFormat="1" applyFont="1" applyFill="1" applyBorder="1" applyAlignment="1">
      <alignment horizontal="center" vertical="center"/>
    </xf>
    <xf numFmtId="2" fontId="61" fillId="34" borderId="10" xfId="61" applyNumberFormat="1" applyFont="1" applyFill="1" applyBorder="1" applyAlignment="1">
      <alignment horizontal="center" vertical="center"/>
    </xf>
    <xf numFmtId="2" fontId="61" fillId="4" borderId="10" xfId="61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14" fontId="33" fillId="33" borderId="10" xfId="0" applyNumberFormat="1" applyFont="1" applyFill="1" applyBorder="1" applyAlignment="1">
      <alignment horizontal="center" vertical="center"/>
    </xf>
    <xf numFmtId="2" fontId="34" fillId="7" borderId="10" xfId="0" applyNumberFormat="1" applyFont="1" applyFill="1" applyBorder="1" applyAlignment="1">
      <alignment horizontal="center" vertical="center"/>
    </xf>
    <xf numFmtId="2" fontId="35" fillId="33" borderId="10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14" fontId="38" fillId="33" borderId="10" xfId="0" applyNumberFormat="1" applyFont="1" applyFill="1" applyBorder="1" applyAlignment="1">
      <alignment horizontal="center" vertical="center"/>
    </xf>
    <xf numFmtId="2" fontId="39" fillId="7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4" borderId="10" xfId="0" applyNumberFormat="1" applyFont="1" applyFill="1" applyBorder="1" applyAlignment="1">
      <alignment horizontal="center" vertical="center"/>
    </xf>
    <xf numFmtId="2" fontId="92" fillId="7" borderId="10" xfId="0" applyNumberFormat="1" applyFont="1" applyFill="1" applyBorder="1" applyAlignment="1">
      <alignment horizontal="center" vertical="center"/>
    </xf>
    <xf numFmtId="2" fontId="39" fillId="7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39" fillId="4" borderId="10" xfId="0" applyNumberFormat="1" applyFont="1" applyFill="1" applyBorder="1" applyAlignment="1">
      <alignment horizontal="center" vertical="center" wrapText="1"/>
    </xf>
    <xf numFmtId="2" fontId="33" fillId="7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34" fillId="33" borderId="10" xfId="0" applyNumberFormat="1" applyFont="1" applyFill="1" applyBorder="1" applyAlignment="1">
      <alignment horizontal="center" vertical="center"/>
    </xf>
    <xf numFmtId="2" fontId="34" fillId="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1" fillId="0" borderId="11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view="pageBreakPreview" zoomScale="82" zoomScaleNormal="82" zoomScaleSheetLayoutView="82" zoomScalePageLayoutView="0" workbookViewId="0" topLeftCell="C1">
      <pane xSplit="8" ySplit="5" topLeftCell="N6" activePane="bottomRight" state="frozen"/>
      <selection pane="topLeft" activeCell="C4" sqref="C4"/>
      <selection pane="topRight" activeCell="K4" sqref="K4"/>
      <selection pane="bottomLeft" activeCell="C6" sqref="C6"/>
      <selection pane="bottomRight" activeCell="G4" sqref="G4:K4"/>
    </sheetView>
  </sheetViews>
  <sheetFormatPr defaultColWidth="9.140625" defaultRowHeight="121.5" customHeight="1"/>
  <cols>
    <col min="1" max="1" width="8.8515625" style="1" hidden="1" customWidth="1"/>
    <col min="2" max="2" width="18.7109375" style="1" hidden="1" customWidth="1"/>
    <col min="3" max="3" width="37.57421875" style="3" customWidth="1"/>
    <col min="4" max="4" width="14.00390625" style="17" customWidth="1"/>
    <col min="5" max="5" width="12.8515625" style="2" customWidth="1"/>
    <col min="6" max="6" width="13.28125" style="2" customWidth="1"/>
    <col min="7" max="7" width="11.7109375" style="6" customWidth="1"/>
    <col min="8" max="8" width="10.140625" style="6" customWidth="1"/>
    <col min="9" max="9" width="12.00390625" style="6" customWidth="1"/>
    <col min="10" max="10" width="15.8515625" style="25" customWidth="1"/>
    <col min="11" max="11" width="9.421875" style="25" customWidth="1"/>
    <col min="12" max="12" width="14.140625" style="0" customWidth="1"/>
    <col min="13" max="13" width="10.28125" style="0" customWidth="1"/>
    <col min="14" max="14" width="12.421875" style="0" customWidth="1"/>
    <col min="15" max="15" width="11.57421875" style="0" bestFit="1" customWidth="1"/>
    <col min="16" max="16" width="9.421875" style="0" customWidth="1"/>
    <col min="17" max="17" width="13.28125" style="0" customWidth="1"/>
    <col min="18" max="18" width="9.421875" style="0" customWidth="1"/>
    <col min="19" max="19" width="11.421875" style="0" customWidth="1"/>
    <col min="20" max="20" width="14.57421875" style="0" customWidth="1"/>
    <col min="21" max="21" width="9.00390625" style="0" customWidth="1"/>
  </cols>
  <sheetData>
    <row r="1" spans="1:11" ht="87" customHeight="1">
      <c r="A1" s="18"/>
      <c r="B1" s="21"/>
      <c r="C1" s="167" t="s">
        <v>113</v>
      </c>
      <c r="D1" s="167"/>
      <c r="E1" s="167"/>
      <c r="F1" s="167"/>
      <c r="G1" s="167"/>
      <c r="H1" s="167"/>
      <c r="I1" s="167"/>
      <c r="J1" s="167"/>
      <c r="K1" s="167"/>
    </row>
    <row r="2" spans="1:11" ht="87" customHeight="1">
      <c r="A2" s="75"/>
      <c r="B2" s="76"/>
      <c r="C2" s="167" t="s">
        <v>131</v>
      </c>
      <c r="D2" s="167"/>
      <c r="E2" s="167"/>
      <c r="F2" s="167"/>
      <c r="G2" s="167"/>
      <c r="H2" s="74"/>
      <c r="I2" s="74"/>
      <c r="J2" s="74"/>
      <c r="K2" s="74"/>
    </row>
    <row r="3" spans="1:11" s="9" customFormat="1" ht="41.25" customHeight="1">
      <c r="A3" s="15"/>
      <c r="B3" s="23"/>
      <c r="C3" s="171" t="s">
        <v>124</v>
      </c>
      <c r="D3" s="172"/>
      <c r="E3" s="172"/>
      <c r="F3" s="172"/>
      <c r="G3" s="172"/>
      <c r="H3" s="172"/>
      <c r="I3" s="77" t="s">
        <v>114</v>
      </c>
      <c r="J3" s="22"/>
      <c r="K3" s="22" t="s">
        <v>87</v>
      </c>
    </row>
    <row r="4" spans="1:21" s="9" customFormat="1" ht="121.5" customHeight="1">
      <c r="A4" s="168" t="s">
        <v>10</v>
      </c>
      <c r="B4" s="168"/>
      <c r="C4" s="168"/>
      <c r="D4" s="169" t="s">
        <v>4</v>
      </c>
      <c r="E4" s="170" t="s">
        <v>5</v>
      </c>
      <c r="F4" s="170"/>
      <c r="G4" s="166" t="s">
        <v>84</v>
      </c>
      <c r="H4" s="166"/>
      <c r="I4" s="166"/>
      <c r="J4" s="166"/>
      <c r="K4" s="166"/>
      <c r="L4" s="166" t="s">
        <v>85</v>
      </c>
      <c r="M4" s="166"/>
      <c r="N4" s="166"/>
      <c r="O4" s="166"/>
      <c r="P4" s="166"/>
      <c r="Q4" s="166" t="s">
        <v>86</v>
      </c>
      <c r="R4" s="166"/>
      <c r="S4" s="166"/>
      <c r="T4" s="166"/>
      <c r="U4" s="166"/>
    </row>
    <row r="5" spans="1:21" s="9" customFormat="1" ht="69.75" customHeight="1">
      <c r="A5" s="168"/>
      <c r="B5" s="168"/>
      <c r="C5" s="168"/>
      <c r="D5" s="169"/>
      <c r="E5" s="26" t="s">
        <v>7</v>
      </c>
      <c r="F5" s="26" t="s">
        <v>6</v>
      </c>
      <c r="G5" s="16" t="s">
        <v>11</v>
      </c>
      <c r="H5" s="16" t="s">
        <v>8</v>
      </c>
      <c r="I5" s="83" t="s">
        <v>12</v>
      </c>
      <c r="J5" s="16" t="s">
        <v>13</v>
      </c>
      <c r="K5" s="16" t="s">
        <v>9</v>
      </c>
      <c r="L5" s="16" t="s">
        <v>11</v>
      </c>
      <c r="M5" s="16" t="s">
        <v>8</v>
      </c>
      <c r="N5" s="91" t="s">
        <v>12</v>
      </c>
      <c r="O5" s="16" t="s">
        <v>13</v>
      </c>
      <c r="P5" s="16" t="s">
        <v>9</v>
      </c>
      <c r="Q5" s="121" t="s">
        <v>11</v>
      </c>
      <c r="R5" s="16" t="s">
        <v>8</v>
      </c>
      <c r="S5" s="83" t="s">
        <v>12</v>
      </c>
      <c r="T5" s="16" t="s">
        <v>13</v>
      </c>
      <c r="U5" s="16" t="s">
        <v>9</v>
      </c>
    </row>
    <row r="6" spans="1:24" s="11" customFormat="1" ht="121.5" customHeight="1">
      <c r="A6" s="10"/>
      <c r="B6" s="10"/>
      <c r="C6" s="62" t="s">
        <v>21</v>
      </c>
      <c r="D6" s="47"/>
      <c r="E6" s="51">
        <v>43466</v>
      </c>
      <c r="F6" s="51">
        <v>43830</v>
      </c>
      <c r="G6" s="84">
        <f aca="true" t="shared" si="0" ref="G6:T6">G7+G20+G27+G43+G46+G58+G63+G73+G80</f>
        <v>52009.47</v>
      </c>
      <c r="H6" s="84">
        <f t="shared" si="0"/>
        <v>0</v>
      </c>
      <c r="I6" s="84">
        <f t="shared" si="0"/>
        <v>8232.89</v>
      </c>
      <c r="J6" s="84">
        <f t="shared" si="0"/>
        <v>43776.58</v>
      </c>
      <c r="K6" s="84">
        <f t="shared" si="0"/>
        <v>0</v>
      </c>
      <c r="L6" s="84">
        <f t="shared" si="0"/>
        <v>52009.47</v>
      </c>
      <c r="M6" s="84">
        <f t="shared" si="0"/>
        <v>0</v>
      </c>
      <c r="N6" s="84">
        <f t="shared" si="0"/>
        <v>8232.89</v>
      </c>
      <c r="O6" s="84">
        <f t="shared" si="0"/>
        <v>43776.58</v>
      </c>
      <c r="P6" s="84">
        <f t="shared" si="0"/>
        <v>0</v>
      </c>
      <c r="Q6" s="84">
        <f t="shared" si="0"/>
        <v>52009.47</v>
      </c>
      <c r="R6" s="84">
        <f t="shared" si="0"/>
        <v>0</v>
      </c>
      <c r="S6" s="84">
        <f t="shared" si="0"/>
        <v>8232.89</v>
      </c>
      <c r="T6" s="84">
        <f t="shared" si="0"/>
        <v>43776.58</v>
      </c>
      <c r="U6" s="53">
        <f>SUM(U7,U20,U27,U43,U46,U58,U63,U73,U80)</f>
        <v>0</v>
      </c>
      <c r="V6" s="54"/>
      <c r="W6" s="54"/>
      <c r="X6" s="11" t="s">
        <v>106</v>
      </c>
    </row>
    <row r="7" spans="1:23" s="12" customFormat="1" ht="121.5" customHeight="1">
      <c r="A7" s="163"/>
      <c r="B7" s="163"/>
      <c r="C7" s="49" t="s">
        <v>0</v>
      </c>
      <c r="D7" s="78" t="s">
        <v>63</v>
      </c>
      <c r="E7" s="152">
        <v>43466</v>
      </c>
      <c r="F7" s="152">
        <v>43830</v>
      </c>
      <c r="G7" s="153">
        <f>G8+G12</f>
        <v>18154.940000000002</v>
      </c>
      <c r="H7" s="154">
        <f>H8+H12</f>
        <v>0</v>
      </c>
      <c r="I7" s="153">
        <f>I8+I12</f>
        <v>3899.5</v>
      </c>
      <c r="J7" s="154">
        <f>J8+J12</f>
        <v>14255.44</v>
      </c>
      <c r="K7" s="154">
        <f aca="true" t="shared" si="1" ref="K7:U7">SUM(K8,K12)</f>
        <v>0</v>
      </c>
      <c r="L7" s="153">
        <f t="shared" si="1"/>
        <v>18154.940000000002</v>
      </c>
      <c r="M7" s="154">
        <f t="shared" si="1"/>
        <v>0</v>
      </c>
      <c r="N7" s="155">
        <f>N8+N12</f>
        <v>3899.5</v>
      </c>
      <c r="O7" s="154">
        <f>O8+O12</f>
        <v>14255.44</v>
      </c>
      <c r="P7" s="154">
        <f t="shared" si="1"/>
        <v>0</v>
      </c>
      <c r="Q7" s="156">
        <f t="shared" si="1"/>
        <v>18154.940000000002</v>
      </c>
      <c r="R7" s="154">
        <f t="shared" si="1"/>
        <v>0</v>
      </c>
      <c r="S7" s="155">
        <f>S8+S12</f>
        <v>3899.5</v>
      </c>
      <c r="T7" s="36">
        <f>T8+T12</f>
        <v>14255.44</v>
      </c>
      <c r="U7" s="36">
        <f t="shared" si="1"/>
        <v>0</v>
      </c>
      <c r="V7" s="54"/>
      <c r="W7" s="54"/>
    </row>
    <row r="8" spans="1:23" s="12" customFormat="1" ht="121.5" customHeight="1">
      <c r="A8" s="7"/>
      <c r="B8" s="19"/>
      <c r="C8" s="63" t="s">
        <v>26</v>
      </c>
      <c r="D8" s="124" t="s">
        <v>63</v>
      </c>
      <c r="E8" s="51">
        <v>43466</v>
      </c>
      <c r="F8" s="51">
        <v>43830</v>
      </c>
      <c r="G8" s="81">
        <v>0</v>
      </c>
      <c r="H8" s="36">
        <f>SUM(H9,H10,H11)</f>
        <v>0</v>
      </c>
      <c r="I8" s="85">
        <f>SUM(I9,I10,I11)</f>
        <v>0</v>
      </c>
      <c r="J8" s="36">
        <v>0</v>
      </c>
      <c r="K8" s="36">
        <f>SUM(K9,K10)</f>
        <v>0</v>
      </c>
      <c r="L8" s="81">
        <f>SUM(L9,L10,L11)</f>
        <v>0</v>
      </c>
      <c r="M8" s="36">
        <f>SUM(M9,M10,M11)</f>
        <v>0</v>
      </c>
      <c r="N8" s="85">
        <v>0</v>
      </c>
      <c r="O8" s="36"/>
      <c r="P8" s="36">
        <f>SUM(P9,P10,P11)</f>
        <v>0</v>
      </c>
      <c r="Q8" s="81">
        <v>0</v>
      </c>
      <c r="R8" s="36">
        <f>SUM(R9,R10,R11)</f>
        <v>0</v>
      </c>
      <c r="S8" s="85">
        <v>0</v>
      </c>
      <c r="T8" s="36"/>
      <c r="U8" s="36">
        <f>SUM(U9,U10,U11)</f>
        <v>0</v>
      </c>
      <c r="V8" s="54"/>
      <c r="W8" s="54"/>
    </row>
    <row r="9" spans="1:23" s="28" customFormat="1" ht="121.5" customHeight="1">
      <c r="A9" s="27"/>
      <c r="B9" s="27"/>
      <c r="C9" s="43" t="s">
        <v>24</v>
      </c>
      <c r="D9" s="97" t="s">
        <v>63</v>
      </c>
      <c r="E9" s="98">
        <v>43466</v>
      </c>
      <c r="F9" s="98">
        <v>43830</v>
      </c>
      <c r="G9" s="113">
        <v>0</v>
      </c>
      <c r="H9" s="99"/>
      <c r="I9" s="105">
        <v>0</v>
      </c>
      <c r="J9" s="99"/>
      <c r="K9" s="99"/>
      <c r="L9" s="113">
        <v>0</v>
      </c>
      <c r="M9" s="99"/>
      <c r="N9" s="105">
        <v>0</v>
      </c>
      <c r="O9" s="99"/>
      <c r="P9" s="99"/>
      <c r="Q9" s="113">
        <v>0</v>
      </c>
      <c r="R9" s="99"/>
      <c r="S9" s="105">
        <v>0</v>
      </c>
      <c r="T9" s="99"/>
      <c r="U9" s="99"/>
      <c r="V9" s="55"/>
      <c r="W9" s="96"/>
    </row>
    <row r="10" spans="1:23" s="28" customFormat="1" ht="121.5" customHeight="1">
      <c r="A10" s="27"/>
      <c r="B10" s="27"/>
      <c r="C10" s="67" t="s">
        <v>25</v>
      </c>
      <c r="D10" s="100" t="s">
        <v>63</v>
      </c>
      <c r="E10" s="101">
        <v>43466</v>
      </c>
      <c r="F10" s="101">
        <v>43830</v>
      </c>
      <c r="G10" s="114">
        <f>SUM(H10,I10,J10,K10)</f>
        <v>0</v>
      </c>
      <c r="H10" s="102"/>
      <c r="I10" s="110"/>
      <c r="J10" s="102">
        <v>0</v>
      </c>
      <c r="K10" s="102"/>
      <c r="L10" s="114">
        <f>SUM(M10,N10,O10,P10)</f>
        <v>0</v>
      </c>
      <c r="M10" s="102"/>
      <c r="N10" s="110">
        <v>0</v>
      </c>
      <c r="O10" s="102"/>
      <c r="P10" s="102"/>
      <c r="Q10" s="114">
        <f>SUM(R10,S10,T10,U10)</f>
        <v>0</v>
      </c>
      <c r="R10" s="102"/>
      <c r="S10" s="110">
        <v>0</v>
      </c>
      <c r="T10" s="102"/>
      <c r="U10" s="102"/>
      <c r="V10" s="55"/>
      <c r="W10" s="55"/>
    </row>
    <row r="11" spans="1:23" s="28" customFormat="1" ht="121.5" customHeight="1">
      <c r="A11" s="27"/>
      <c r="B11" s="27"/>
      <c r="C11" s="67" t="s">
        <v>62</v>
      </c>
      <c r="D11" s="100" t="s">
        <v>63</v>
      </c>
      <c r="E11" s="101">
        <v>43466</v>
      </c>
      <c r="F11" s="101">
        <v>43830</v>
      </c>
      <c r="G11" s="114">
        <f>SUM(H11,I11,J11,K11)</f>
        <v>0</v>
      </c>
      <c r="H11" s="102"/>
      <c r="I11" s="110"/>
      <c r="J11" s="102">
        <v>0</v>
      </c>
      <c r="K11" s="102"/>
      <c r="L11" s="114">
        <f>SUM(M11,N11,O11,P11)</f>
        <v>0</v>
      </c>
      <c r="M11" s="102"/>
      <c r="N11" s="110">
        <v>0</v>
      </c>
      <c r="O11" s="102"/>
      <c r="P11" s="102"/>
      <c r="Q11" s="114">
        <f>SUM(R11,S11,T11,U11)</f>
        <v>0</v>
      </c>
      <c r="R11" s="102"/>
      <c r="S11" s="110">
        <v>0</v>
      </c>
      <c r="T11" s="102"/>
      <c r="U11" s="102"/>
      <c r="V11" s="55"/>
      <c r="W11" s="55"/>
    </row>
    <row r="12" spans="1:23" s="151" customFormat="1" ht="121.5" customHeight="1">
      <c r="A12" s="144"/>
      <c r="B12" s="144"/>
      <c r="C12" s="145" t="s">
        <v>44</v>
      </c>
      <c r="D12" s="146"/>
      <c r="E12" s="147">
        <v>43466</v>
      </c>
      <c r="F12" s="147">
        <v>43830</v>
      </c>
      <c r="G12" s="148">
        <f>G13+G14+G15+G16+G17+G18</f>
        <v>18154.940000000002</v>
      </c>
      <c r="H12" s="148">
        <f aca="true" t="shared" si="2" ref="H12:S12">H13+H14+H15+H16+H17+H18</f>
        <v>0</v>
      </c>
      <c r="I12" s="148">
        <f t="shared" si="2"/>
        <v>3899.5</v>
      </c>
      <c r="J12" s="148">
        <f>J13+J14</f>
        <v>14255.44</v>
      </c>
      <c r="K12" s="148">
        <f t="shared" si="2"/>
        <v>0</v>
      </c>
      <c r="L12" s="148">
        <f t="shared" si="2"/>
        <v>18154.940000000002</v>
      </c>
      <c r="M12" s="148">
        <f t="shared" si="2"/>
        <v>0</v>
      </c>
      <c r="N12" s="148">
        <f t="shared" si="2"/>
        <v>3899.5</v>
      </c>
      <c r="O12" s="148">
        <f t="shared" si="2"/>
        <v>14255.44</v>
      </c>
      <c r="P12" s="148">
        <f t="shared" si="2"/>
        <v>0</v>
      </c>
      <c r="Q12" s="148">
        <f t="shared" si="2"/>
        <v>18154.940000000002</v>
      </c>
      <c r="R12" s="148">
        <f t="shared" si="2"/>
        <v>0</v>
      </c>
      <c r="S12" s="148">
        <f t="shared" si="2"/>
        <v>3899.5</v>
      </c>
      <c r="T12" s="148">
        <f>T13+T14</f>
        <v>14255.44</v>
      </c>
      <c r="U12" s="149"/>
      <c r="V12" s="150"/>
      <c r="W12" s="150"/>
    </row>
    <row r="13" spans="1:23" s="132" customFormat="1" ht="121.5" customHeight="1">
      <c r="A13" s="130"/>
      <c r="B13" s="130"/>
      <c r="C13" s="133" t="s">
        <v>45</v>
      </c>
      <c r="D13" s="134" t="s">
        <v>63</v>
      </c>
      <c r="E13" s="147">
        <v>43466</v>
      </c>
      <c r="F13" s="147">
        <v>43830</v>
      </c>
      <c r="G13" s="148">
        <f>J13</f>
        <v>14255.44</v>
      </c>
      <c r="H13" s="164"/>
      <c r="I13" s="165"/>
      <c r="J13" s="164">
        <v>14255.44</v>
      </c>
      <c r="K13" s="164"/>
      <c r="L13" s="148">
        <f>O13</f>
        <v>14255.44</v>
      </c>
      <c r="M13" s="164"/>
      <c r="N13" s="165"/>
      <c r="O13" s="164">
        <v>14255.44</v>
      </c>
      <c r="P13" s="164"/>
      <c r="Q13" s="148">
        <f>T13</f>
        <v>14255.44</v>
      </c>
      <c r="R13" s="164"/>
      <c r="S13" s="165"/>
      <c r="T13" s="72">
        <v>14255.44</v>
      </c>
      <c r="U13" s="72"/>
      <c r="V13" s="131"/>
      <c r="W13" s="131"/>
    </row>
    <row r="14" spans="1:23" s="28" customFormat="1" ht="216.75" customHeight="1" hidden="1">
      <c r="A14" s="27"/>
      <c r="B14" s="27"/>
      <c r="C14" s="50" t="s">
        <v>45</v>
      </c>
      <c r="D14" s="106" t="s">
        <v>127</v>
      </c>
      <c r="E14" s="98">
        <v>43466</v>
      </c>
      <c r="F14" s="98">
        <v>43830</v>
      </c>
      <c r="G14" s="113">
        <v>0</v>
      </c>
      <c r="H14" s="99"/>
      <c r="I14" s="105"/>
      <c r="J14" s="99">
        <v>0</v>
      </c>
      <c r="K14" s="99"/>
      <c r="L14" s="113">
        <v>0</v>
      </c>
      <c r="M14" s="99"/>
      <c r="N14" s="105"/>
      <c r="O14" s="99">
        <v>0</v>
      </c>
      <c r="P14" s="99"/>
      <c r="Q14" s="113">
        <v>0</v>
      </c>
      <c r="R14" s="99"/>
      <c r="S14" s="105"/>
      <c r="T14" s="99">
        <v>0</v>
      </c>
      <c r="U14" s="99"/>
      <c r="V14" s="55"/>
      <c r="W14" s="55"/>
    </row>
    <row r="15" spans="1:23" s="143" customFormat="1" ht="121.5" customHeight="1">
      <c r="A15" s="135"/>
      <c r="B15" s="135"/>
      <c r="C15" s="136" t="s">
        <v>64</v>
      </c>
      <c r="D15" s="137" t="s">
        <v>63</v>
      </c>
      <c r="E15" s="138">
        <v>43466</v>
      </c>
      <c r="F15" s="138">
        <v>43830</v>
      </c>
      <c r="G15" s="139">
        <v>3899.5</v>
      </c>
      <c r="H15" s="140"/>
      <c r="I15" s="141">
        <v>3899.5</v>
      </c>
      <c r="J15" s="140"/>
      <c r="K15" s="140"/>
      <c r="L15" s="139">
        <f>N15</f>
        <v>3899.5</v>
      </c>
      <c r="M15" s="140"/>
      <c r="N15" s="141">
        <v>3899.5</v>
      </c>
      <c r="O15" s="140"/>
      <c r="P15" s="140"/>
      <c r="Q15" s="139">
        <f>S15</f>
        <v>3899.5</v>
      </c>
      <c r="R15" s="140"/>
      <c r="S15" s="141">
        <v>3899.5</v>
      </c>
      <c r="T15" s="140"/>
      <c r="U15" s="140"/>
      <c r="V15" s="142" t="s">
        <v>109</v>
      </c>
      <c r="W15" s="142"/>
    </row>
    <row r="16" spans="1:23" s="28" customFormat="1" ht="121.5" customHeight="1">
      <c r="A16" s="27"/>
      <c r="B16" s="27"/>
      <c r="C16" s="48" t="s">
        <v>65</v>
      </c>
      <c r="D16" s="103" t="s">
        <v>63</v>
      </c>
      <c r="E16" s="98">
        <v>43466</v>
      </c>
      <c r="F16" s="98">
        <v>43830</v>
      </c>
      <c r="G16" s="113">
        <f>SUM(H16,I16,J16,K16)</f>
        <v>0</v>
      </c>
      <c r="H16" s="99"/>
      <c r="I16" s="105">
        <v>0</v>
      </c>
      <c r="J16" s="99"/>
      <c r="K16" s="99"/>
      <c r="L16" s="113">
        <f>SUM(M16,N16,O16,P16)</f>
        <v>0</v>
      </c>
      <c r="M16" s="99"/>
      <c r="N16" s="105">
        <v>0</v>
      </c>
      <c r="O16" s="99"/>
      <c r="P16" s="99"/>
      <c r="Q16" s="113">
        <f>SUM(R16,S16,T16,U16)</f>
        <v>0</v>
      </c>
      <c r="R16" s="99"/>
      <c r="S16" s="105">
        <v>0</v>
      </c>
      <c r="T16" s="99"/>
      <c r="U16" s="99"/>
      <c r="V16" s="55"/>
      <c r="W16" s="55"/>
    </row>
    <row r="17" spans="1:23" s="28" customFormat="1" ht="121.5" customHeight="1">
      <c r="A17" s="27"/>
      <c r="B17" s="27"/>
      <c r="C17" s="48" t="s">
        <v>66</v>
      </c>
      <c r="D17" s="103" t="s">
        <v>63</v>
      </c>
      <c r="E17" s="98">
        <v>43466</v>
      </c>
      <c r="F17" s="98">
        <v>43830</v>
      </c>
      <c r="G17" s="113">
        <f>SUM(H17,I17,J17,K17)</f>
        <v>0</v>
      </c>
      <c r="H17" s="99"/>
      <c r="I17" s="105">
        <v>0</v>
      </c>
      <c r="J17" s="99" t="s">
        <v>114</v>
      </c>
      <c r="K17" s="99"/>
      <c r="L17" s="113">
        <f>SUM(M17,N17,O17,P17)</f>
        <v>0</v>
      </c>
      <c r="M17" s="99"/>
      <c r="N17" s="105">
        <v>0</v>
      </c>
      <c r="O17" s="99"/>
      <c r="P17" s="99"/>
      <c r="Q17" s="113">
        <f>SUM(R17,S17,T17,U17)</f>
        <v>0</v>
      </c>
      <c r="R17" s="99"/>
      <c r="S17" s="105">
        <v>0</v>
      </c>
      <c r="T17" s="99"/>
      <c r="U17" s="99"/>
      <c r="V17" s="55"/>
      <c r="W17" s="55"/>
    </row>
    <row r="18" spans="1:23" s="28" customFormat="1" ht="121.5" customHeight="1">
      <c r="A18" s="27"/>
      <c r="B18" s="27"/>
      <c r="C18" s="48" t="s">
        <v>88</v>
      </c>
      <c r="D18" s="103" t="s">
        <v>63</v>
      </c>
      <c r="E18" s="98">
        <v>43466</v>
      </c>
      <c r="F18" s="98">
        <v>43830</v>
      </c>
      <c r="G18" s="113">
        <f>SUM(H18,I18,J18,K18)</f>
        <v>0</v>
      </c>
      <c r="H18" s="99"/>
      <c r="I18" s="105">
        <v>0</v>
      </c>
      <c r="J18" s="99"/>
      <c r="K18" s="99"/>
      <c r="L18" s="113">
        <f>SUM(M18,N18,O18,P18)</f>
        <v>0</v>
      </c>
      <c r="M18" s="99"/>
      <c r="N18" s="105">
        <v>0</v>
      </c>
      <c r="O18" s="99"/>
      <c r="P18" s="99"/>
      <c r="Q18" s="113">
        <f>SUM(R18,S18,T18,U18)</f>
        <v>0</v>
      </c>
      <c r="R18" s="99"/>
      <c r="S18" s="105">
        <v>0</v>
      </c>
      <c r="T18" s="99" t="s">
        <v>119</v>
      </c>
      <c r="U18" s="99"/>
      <c r="V18" s="55"/>
      <c r="W18" s="55"/>
    </row>
    <row r="19" spans="1:23" s="28" customFormat="1" ht="75.75" customHeight="1">
      <c r="A19" s="27"/>
      <c r="B19" s="27"/>
      <c r="C19" s="48" t="s">
        <v>116</v>
      </c>
      <c r="D19" s="100" t="s">
        <v>63</v>
      </c>
      <c r="E19" s="101">
        <v>43466</v>
      </c>
      <c r="F19" s="101">
        <v>43830</v>
      </c>
      <c r="G19" s="114">
        <f>SUM(H19,I19,J19,K19)</f>
        <v>0</v>
      </c>
      <c r="H19" s="102"/>
      <c r="I19" s="110">
        <v>0</v>
      </c>
      <c r="J19" s="102"/>
      <c r="K19" s="102"/>
      <c r="L19" s="114">
        <f>SUM(M19,N19,O19,P19)</f>
        <v>0</v>
      </c>
      <c r="M19" s="102">
        <v>0</v>
      </c>
      <c r="N19" s="110">
        <v>0</v>
      </c>
      <c r="O19" s="102"/>
      <c r="P19" s="102"/>
      <c r="Q19" s="114">
        <f>SUM(R19,S19,T19,U19)</f>
        <v>0</v>
      </c>
      <c r="R19" s="102">
        <v>0</v>
      </c>
      <c r="S19" s="110">
        <v>0</v>
      </c>
      <c r="T19" s="102"/>
      <c r="U19" s="102"/>
      <c r="V19" s="55"/>
      <c r="W19" s="55"/>
    </row>
    <row r="20" spans="1:23" s="12" customFormat="1" ht="121.5" customHeight="1" hidden="1">
      <c r="A20" s="7"/>
      <c r="B20" s="7"/>
      <c r="C20" s="127" t="s">
        <v>1</v>
      </c>
      <c r="D20" s="69"/>
      <c r="E20" s="51">
        <v>43466</v>
      </c>
      <c r="F20" s="51">
        <v>43830</v>
      </c>
      <c r="G20" s="81">
        <f>SUM(G21)</f>
        <v>0</v>
      </c>
      <c r="H20" s="37">
        <f aca="true" t="shared" si="3" ref="H20:U20">SUM(H21)</f>
        <v>0</v>
      </c>
      <c r="I20" s="85">
        <f t="shared" si="3"/>
        <v>0</v>
      </c>
      <c r="J20" s="37">
        <v>0</v>
      </c>
      <c r="K20" s="37">
        <f t="shared" si="3"/>
        <v>0</v>
      </c>
      <c r="L20" s="81">
        <f>SUM(L21)</f>
        <v>0</v>
      </c>
      <c r="M20" s="37">
        <f t="shared" si="3"/>
        <v>0</v>
      </c>
      <c r="N20" s="85">
        <f t="shared" si="3"/>
        <v>0</v>
      </c>
      <c r="O20" s="37">
        <f t="shared" si="3"/>
        <v>0</v>
      </c>
      <c r="P20" s="37">
        <f t="shared" si="3"/>
        <v>0</v>
      </c>
      <c r="Q20" s="81">
        <f>SUM(Q21)</f>
        <v>0</v>
      </c>
      <c r="R20" s="37">
        <f t="shared" si="3"/>
        <v>0</v>
      </c>
      <c r="S20" s="85">
        <f t="shared" si="3"/>
        <v>0</v>
      </c>
      <c r="T20" s="37">
        <f t="shared" si="3"/>
        <v>0</v>
      </c>
      <c r="U20" s="37">
        <f t="shared" si="3"/>
        <v>0</v>
      </c>
      <c r="V20" s="54"/>
      <c r="W20" s="54"/>
    </row>
    <row r="21" spans="1:23" s="12" customFormat="1" ht="121.5" customHeight="1" hidden="1">
      <c r="A21" s="7"/>
      <c r="B21" s="19"/>
      <c r="C21" s="45" t="s">
        <v>27</v>
      </c>
      <c r="D21" s="46"/>
      <c r="E21" s="51">
        <v>43466</v>
      </c>
      <c r="F21" s="51">
        <v>43830</v>
      </c>
      <c r="G21" s="116">
        <v>0</v>
      </c>
      <c r="H21" s="56">
        <f>SUM(H22,H24,H25,H26)</f>
        <v>0</v>
      </c>
      <c r="I21" s="86">
        <v>0</v>
      </c>
      <c r="J21" s="56">
        <v>0</v>
      </c>
      <c r="K21" s="56">
        <f>SUM(K22,K24,K25,K26)</f>
        <v>0</v>
      </c>
      <c r="L21" s="116">
        <v>0</v>
      </c>
      <c r="M21" s="56">
        <f>SUM(M22,M24,M25,M26)</f>
        <v>0</v>
      </c>
      <c r="N21" s="86">
        <v>0</v>
      </c>
      <c r="O21" s="56">
        <v>0</v>
      </c>
      <c r="P21" s="56">
        <f>SUM(P22,P24,P25,P26)</f>
        <v>0</v>
      </c>
      <c r="Q21" s="116">
        <v>0</v>
      </c>
      <c r="R21" s="56">
        <f>SUM(R22,R24,R25,R26)</f>
        <v>0</v>
      </c>
      <c r="S21" s="86">
        <v>0</v>
      </c>
      <c r="T21" s="56">
        <v>0</v>
      </c>
      <c r="U21" s="56">
        <f>SUM(U22,U24,U25,U26)</f>
        <v>0</v>
      </c>
      <c r="V21" s="54"/>
      <c r="W21" s="54"/>
    </row>
    <row r="22" spans="1:23" s="30" customFormat="1" ht="121.5" customHeight="1" hidden="1">
      <c r="A22" s="29"/>
      <c r="B22" s="29"/>
      <c r="C22" s="44" t="s">
        <v>28</v>
      </c>
      <c r="D22" s="97" t="s">
        <v>63</v>
      </c>
      <c r="E22" s="51">
        <v>43466</v>
      </c>
      <c r="F22" s="51">
        <v>43830</v>
      </c>
      <c r="G22" s="113">
        <v>0</v>
      </c>
      <c r="H22" s="99"/>
      <c r="I22" s="105">
        <v>0</v>
      </c>
      <c r="J22" s="99"/>
      <c r="K22" s="99"/>
      <c r="L22" s="113">
        <v>0</v>
      </c>
      <c r="M22" s="99"/>
      <c r="N22" s="105">
        <v>0</v>
      </c>
      <c r="O22" s="99"/>
      <c r="P22" s="99"/>
      <c r="Q22" s="113">
        <v>0</v>
      </c>
      <c r="R22" s="99"/>
      <c r="S22" s="105">
        <v>0</v>
      </c>
      <c r="T22" s="99"/>
      <c r="U22" s="99"/>
      <c r="V22" s="58"/>
      <c r="W22" s="58"/>
    </row>
    <row r="23" spans="1:23" s="30" customFormat="1" ht="121.5" customHeight="1" hidden="1">
      <c r="A23" s="29"/>
      <c r="B23" s="29"/>
      <c r="C23" s="173" t="s">
        <v>29</v>
      </c>
      <c r="D23" s="97" t="s">
        <v>63</v>
      </c>
      <c r="E23" s="51">
        <v>43466</v>
      </c>
      <c r="F23" s="51">
        <v>43830</v>
      </c>
      <c r="G23" s="113">
        <v>0</v>
      </c>
      <c r="H23" s="99"/>
      <c r="I23" s="105"/>
      <c r="J23" s="99">
        <v>0</v>
      </c>
      <c r="K23" s="99"/>
      <c r="L23" s="113">
        <v>0</v>
      </c>
      <c r="M23" s="99"/>
      <c r="N23" s="105"/>
      <c r="O23" s="99">
        <v>0</v>
      </c>
      <c r="P23" s="99"/>
      <c r="Q23" s="113"/>
      <c r="R23" s="99"/>
      <c r="S23" s="105"/>
      <c r="T23" s="99">
        <v>0</v>
      </c>
      <c r="U23" s="99"/>
      <c r="V23" s="58"/>
      <c r="W23" s="58"/>
    </row>
    <row r="24" spans="1:23" s="30" customFormat="1" ht="121.5" customHeight="1" hidden="1">
      <c r="A24" s="29"/>
      <c r="B24" s="29"/>
      <c r="C24" s="174"/>
      <c r="D24" s="103" t="s">
        <v>63</v>
      </c>
      <c r="E24" s="51">
        <v>43466</v>
      </c>
      <c r="F24" s="51">
        <v>43830</v>
      </c>
      <c r="G24" s="113">
        <v>0</v>
      </c>
      <c r="H24" s="99"/>
      <c r="I24" s="105"/>
      <c r="J24" s="99">
        <v>0</v>
      </c>
      <c r="K24" s="99"/>
      <c r="L24" s="113">
        <v>0</v>
      </c>
      <c r="M24" s="99"/>
      <c r="N24" s="105"/>
      <c r="O24" s="99">
        <v>0</v>
      </c>
      <c r="P24" s="99"/>
      <c r="Q24" s="113">
        <v>0</v>
      </c>
      <c r="R24" s="99"/>
      <c r="S24" s="105"/>
      <c r="T24" s="99">
        <v>0</v>
      </c>
      <c r="U24" s="99"/>
      <c r="V24" s="58"/>
      <c r="W24" s="58"/>
    </row>
    <row r="25" spans="1:23" s="30" customFormat="1" ht="121.5" customHeight="1" hidden="1">
      <c r="A25" s="29"/>
      <c r="B25" s="29"/>
      <c r="C25" s="44" t="s">
        <v>30</v>
      </c>
      <c r="D25" s="97" t="s">
        <v>63</v>
      </c>
      <c r="E25" s="51">
        <v>43466</v>
      </c>
      <c r="F25" s="51">
        <v>43830</v>
      </c>
      <c r="G25" s="113">
        <v>0</v>
      </c>
      <c r="H25" s="99"/>
      <c r="I25" s="105">
        <v>0</v>
      </c>
      <c r="J25" s="99"/>
      <c r="K25" s="99"/>
      <c r="L25" s="113">
        <v>0</v>
      </c>
      <c r="M25" s="99"/>
      <c r="N25" s="105">
        <v>0</v>
      </c>
      <c r="O25" s="99"/>
      <c r="P25" s="99"/>
      <c r="Q25" s="113">
        <v>0</v>
      </c>
      <c r="R25" s="99"/>
      <c r="S25" s="105">
        <v>0</v>
      </c>
      <c r="T25" s="99"/>
      <c r="U25" s="99"/>
      <c r="V25" s="58"/>
      <c r="W25" s="58"/>
    </row>
    <row r="26" spans="1:23" s="30" customFormat="1" ht="121.5" customHeight="1" hidden="1">
      <c r="A26" s="29"/>
      <c r="B26" s="29"/>
      <c r="C26" s="44" t="s">
        <v>31</v>
      </c>
      <c r="D26" s="97" t="s">
        <v>63</v>
      </c>
      <c r="E26" s="51">
        <v>43466</v>
      </c>
      <c r="F26" s="51">
        <v>43830</v>
      </c>
      <c r="G26" s="113">
        <f>SUM(H26,I26,J26,K26)</f>
        <v>0</v>
      </c>
      <c r="H26" s="99"/>
      <c r="I26" s="105">
        <v>0</v>
      </c>
      <c r="J26" s="99"/>
      <c r="K26" s="99"/>
      <c r="L26" s="113">
        <f>SUM(M26,N26,O26,P26)</f>
        <v>0</v>
      </c>
      <c r="M26" s="99"/>
      <c r="N26" s="105">
        <v>0</v>
      </c>
      <c r="O26" s="99"/>
      <c r="P26" s="99"/>
      <c r="Q26" s="113">
        <f>SUM(R26,S26,T26,U26)</f>
        <v>0</v>
      </c>
      <c r="R26" s="99"/>
      <c r="S26" s="105">
        <v>0</v>
      </c>
      <c r="T26" s="99"/>
      <c r="U26" s="99"/>
      <c r="V26" s="58"/>
      <c r="W26" s="58"/>
    </row>
    <row r="27" spans="1:23" s="12" customFormat="1" ht="121.5" customHeight="1">
      <c r="A27" s="7"/>
      <c r="B27" s="19"/>
      <c r="C27" s="126" t="s">
        <v>2</v>
      </c>
      <c r="D27" s="47"/>
      <c r="E27" s="51">
        <v>43466</v>
      </c>
      <c r="F27" s="51">
        <v>43830</v>
      </c>
      <c r="G27" s="82">
        <f>I27+J27</f>
        <v>185</v>
      </c>
      <c r="H27" s="38">
        <f aca="true" t="shared" si="4" ref="H27:U27">SUM(,H28)</f>
        <v>0</v>
      </c>
      <c r="I27" s="87">
        <f t="shared" si="4"/>
        <v>0</v>
      </c>
      <c r="J27" s="38">
        <f>J28</f>
        <v>185</v>
      </c>
      <c r="K27" s="38">
        <f t="shared" si="4"/>
        <v>0</v>
      </c>
      <c r="L27" s="82">
        <f>N27+O27</f>
        <v>185</v>
      </c>
      <c r="M27" s="38">
        <f t="shared" si="4"/>
        <v>0</v>
      </c>
      <c r="N27" s="87">
        <f t="shared" si="4"/>
        <v>0</v>
      </c>
      <c r="O27" s="38">
        <f>O28</f>
        <v>185</v>
      </c>
      <c r="P27" s="38">
        <f t="shared" si="4"/>
        <v>0</v>
      </c>
      <c r="Q27" s="82">
        <f>S27+T27</f>
        <v>185</v>
      </c>
      <c r="R27" s="38">
        <f t="shared" si="4"/>
        <v>0</v>
      </c>
      <c r="S27" s="87">
        <f t="shared" si="4"/>
        <v>0</v>
      </c>
      <c r="T27" s="38">
        <f>T28</f>
        <v>185</v>
      </c>
      <c r="U27" s="38">
        <f t="shared" si="4"/>
        <v>0</v>
      </c>
      <c r="V27" s="54"/>
      <c r="W27" s="54"/>
    </row>
    <row r="28" spans="1:23" s="12" customFormat="1" ht="121.5" customHeight="1">
      <c r="A28" s="7"/>
      <c r="B28" s="19"/>
      <c r="C28" s="63" t="s">
        <v>33</v>
      </c>
      <c r="D28" s="46"/>
      <c r="E28" s="51">
        <v>43466</v>
      </c>
      <c r="F28" s="51">
        <v>43830</v>
      </c>
      <c r="G28" s="82">
        <f>I28+J28</f>
        <v>185</v>
      </c>
      <c r="H28" s="35">
        <f>SUM(H30,H32,H33,H34,H35,H36,H38,H39,H40)</f>
        <v>0</v>
      </c>
      <c r="I28" s="87">
        <f>SUM(I30,I32,I33,I34,I35,I36,I38,I39,I40,I41,I42)</f>
        <v>0</v>
      </c>
      <c r="J28" s="35">
        <f>J29+J30+J31+J32+J33+J34+J35+J36+J37+J38+J39+J40+J41</f>
        <v>185</v>
      </c>
      <c r="K28" s="35">
        <f>SUM(K30,K32,K33,K34,K35,K36,K38,K39,K40)</f>
        <v>0</v>
      </c>
      <c r="L28" s="82">
        <f>N28+O28</f>
        <v>185</v>
      </c>
      <c r="M28" s="35">
        <f>SUM(M30,M32,M33,M34,M35,M36,M38,M39,M40)</f>
        <v>0</v>
      </c>
      <c r="N28" s="87">
        <f>SUM(N30,N32,N33,N34,N35,N36,N38,N39,N40,N41,N42)</f>
        <v>0</v>
      </c>
      <c r="O28" s="35">
        <f>O29+O30+O31+O32+O33+O34+O35+O36+O37+O38+O39+O40+O41</f>
        <v>185</v>
      </c>
      <c r="P28" s="35">
        <f>SUM(P30,P32,P33,P34,P35,P36,P38,P39,P40)</f>
        <v>0</v>
      </c>
      <c r="Q28" s="82">
        <f>S28+T28</f>
        <v>185</v>
      </c>
      <c r="R28" s="35">
        <f>SUM(R30,R32,R33,R34,R35,R36,R38,R39,R40)</f>
        <v>0</v>
      </c>
      <c r="S28" s="87">
        <f>SUM(S30,S32,S33,S34,S35,S36,S38,S39,S40,S41,S42)</f>
        <v>0</v>
      </c>
      <c r="T28" s="35">
        <f>T29+T30+T31+T32+T33+T34+T35+T36+T37+T38+T39+T40+T41</f>
        <v>185</v>
      </c>
      <c r="U28" s="35">
        <f>SUM(U30,U32,U33,U34,U35,U36,U38,U39,U40)</f>
        <v>0</v>
      </c>
      <c r="V28" s="54"/>
      <c r="W28" s="54"/>
    </row>
    <row r="29" spans="1:23" s="12" customFormat="1" ht="121.5" customHeight="1">
      <c r="A29" s="7"/>
      <c r="B29" s="19"/>
      <c r="C29" s="173" t="s">
        <v>34</v>
      </c>
      <c r="D29" s="97" t="s">
        <v>63</v>
      </c>
      <c r="E29" s="51">
        <v>43466</v>
      </c>
      <c r="F29" s="51">
        <v>43830</v>
      </c>
      <c r="G29" s="122">
        <v>40</v>
      </c>
      <c r="H29" s="35"/>
      <c r="I29" s="87"/>
      <c r="J29" s="123">
        <v>40</v>
      </c>
      <c r="K29" s="35"/>
      <c r="L29" s="122">
        <v>40</v>
      </c>
      <c r="M29" s="35"/>
      <c r="N29" s="87"/>
      <c r="O29" s="123">
        <v>40</v>
      </c>
      <c r="P29" s="35"/>
      <c r="Q29" s="122">
        <v>0</v>
      </c>
      <c r="R29" s="35"/>
      <c r="S29" s="87"/>
      <c r="T29" s="123">
        <v>40</v>
      </c>
      <c r="U29" s="35"/>
      <c r="V29" s="54"/>
      <c r="W29" s="54"/>
    </row>
    <row r="30" spans="1:23" s="9" customFormat="1" ht="121.5" customHeight="1">
      <c r="A30" s="8"/>
      <c r="B30" s="20"/>
      <c r="C30" s="174"/>
      <c r="D30" s="103" t="s">
        <v>63</v>
      </c>
      <c r="E30" s="51">
        <v>43466</v>
      </c>
      <c r="F30" s="51">
        <v>43830</v>
      </c>
      <c r="G30" s="113">
        <v>0</v>
      </c>
      <c r="H30" s="99"/>
      <c r="I30" s="105"/>
      <c r="J30" s="99">
        <v>0</v>
      </c>
      <c r="K30" s="99"/>
      <c r="L30" s="113">
        <v>0</v>
      </c>
      <c r="M30" s="99"/>
      <c r="N30" s="105"/>
      <c r="O30" s="99">
        <v>0</v>
      </c>
      <c r="P30" s="99"/>
      <c r="Q30" s="113">
        <v>0</v>
      </c>
      <c r="R30" s="99"/>
      <c r="S30" s="105"/>
      <c r="T30" s="99">
        <v>0</v>
      </c>
      <c r="U30" s="99"/>
      <c r="V30" s="59"/>
      <c r="W30" s="59"/>
    </row>
    <row r="31" spans="1:23" s="9" customFormat="1" ht="121.5" customHeight="1">
      <c r="A31" s="8"/>
      <c r="B31" s="20"/>
      <c r="C31" s="173" t="s">
        <v>35</v>
      </c>
      <c r="D31" s="97" t="s">
        <v>63</v>
      </c>
      <c r="E31" s="51">
        <v>43466</v>
      </c>
      <c r="F31" s="51">
        <v>43830</v>
      </c>
      <c r="G31" s="113">
        <f>J31</f>
        <v>0</v>
      </c>
      <c r="H31" s="99"/>
      <c r="I31" s="105"/>
      <c r="J31" s="99">
        <v>0</v>
      </c>
      <c r="K31" s="99"/>
      <c r="L31" s="113">
        <v>0</v>
      </c>
      <c r="M31" s="99"/>
      <c r="N31" s="105"/>
      <c r="O31" s="99">
        <v>0</v>
      </c>
      <c r="P31" s="99"/>
      <c r="Q31" s="113">
        <v>0</v>
      </c>
      <c r="R31" s="99"/>
      <c r="S31" s="105"/>
      <c r="T31" s="99">
        <v>0</v>
      </c>
      <c r="U31" s="99"/>
      <c r="V31" s="59"/>
      <c r="W31" s="59"/>
    </row>
    <row r="32" spans="1:23" s="4" customFormat="1" ht="121.5" customHeight="1" hidden="1">
      <c r="A32" s="5">
        <v>5221500</v>
      </c>
      <c r="B32" s="5" t="s">
        <v>3</v>
      </c>
      <c r="C32" s="174"/>
      <c r="D32" s="103" t="s">
        <v>63</v>
      </c>
      <c r="E32" s="51">
        <v>43466</v>
      </c>
      <c r="F32" s="51">
        <v>43830</v>
      </c>
      <c r="G32" s="113">
        <v>0</v>
      </c>
      <c r="H32" s="99"/>
      <c r="I32" s="105"/>
      <c r="J32" s="99">
        <v>0</v>
      </c>
      <c r="K32" s="99"/>
      <c r="L32" s="113">
        <v>0</v>
      </c>
      <c r="M32" s="99"/>
      <c r="N32" s="105"/>
      <c r="O32" s="99">
        <v>0</v>
      </c>
      <c r="P32" s="99"/>
      <c r="Q32" s="113">
        <v>0</v>
      </c>
      <c r="R32" s="99"/>
      <c r="S32" s="105"/>
      <c r="T32" s="99">
        <v>0</v>
      </c>
      <c r="U32" s="99"/>
      <c r="V32" s="60"/>
      <c r="W32" s="60"/>
    </row>
    <row r="33" spans="1:23" s="32" customFormat="1" ht="121.5" customHeight="1">
      <c r="A33" s="29"/>
      <c r="B33" s="31"/>
      <c r="C33" s="79" t="s">
        <v>36</v>
      </c>
      <c r="D33" s="103" t="s">
        <v>63</v>
      </c>
      <c r="E33" s="51">
        <v>43466</v>
      </c>
      <c r="F33" s="51">
        <v>43830</v>
      </c>
      <c r="G33" s="113">
        <v>0</v>
      </c>
      <c r="H33" s="99"/>
      <c r="I33" s="105"/>
      <c r="J33" s="99">
        <v>0</v>
      </c>
      <c r="K33" s="99"/>
      <c r="L33" s="113">
        <v>0</v>
      </c>
      <c r="M33" s="99"/>
      <c r="N33" s="105"/>
      <c r="O33" s="99">
        <v>0</v>
      </c>
      <c r="P33" s="99"/>
      <c r="Q33" s="113">
        <v>0</v>
      </c>
      <c r="R33" s="99"/>
      <c r="S33" s="105"/>
      <c r="T33" s="99">
        <v>0</v>
      </c>
      <c r="U33" s="99"/>
      <c r="V33" s="58"/>
      <c r="W33" s="58"/>
    </row>
    <row r="34" spans="1:23" s="32" customFormat="1" ht="121.5" customHeight="1">
      <c r="A34" s="29"/>
      <c r="B34" s="31"/>
      <c r="C34" s="79" t="s">
        <v>115</v>
      </c>
      <c r="D34" s="103" t="s">
        <v>63</v>
      </c>
      <c r="E34" s="51">
        <v>43466</v>
      </c>
      <c r="F34" s="51">
        <v>43830</v>
      </c>
      <c r="G34" s="113">
        <f>J34</f>
        <v>0</v>
      </c>
      <c r="H34" s="99"/>
      <c r="I34" s="105"/>
      <c r="J34" s="99">
        <v>0</v>
      </c>
      <c r="K34" s="99"/>
      <c r="L34" s="113">
        <v>0</v>
      </c>
      <c r="M34" s="99"/>
      <c r="N34" s="105"/>
      <c r="O34" s="99">
        <v>0</v>
      </c>
      <c r="P34" s="99"/>
      <c r="Q34" s="113">
        <v>0</v>
      </c>
      <c r="R34" s="99"/>
      <c r="S34" s="105"/>
      <c r="T34" s="99">
        <v>0</v>
      </c>
      <c r="U34" s="99"/>
      <c r="V34" s="58"/>
      <c r="W34" s="58"/>
    </row>
    <row r="35" spans="1:23" s="32" customFormat="1" ht="121.5" customHeight="1">
      <c r="A35" s="29"/>
      <c r="B35" s="31"/>
      <c r="C35" s="78" t="s">
        <v>126</v>
      </c>
      <c r="D35" s="97" t="s">
        <v>63</v>
      </c>
      <c r="E35" s="51">
        <v>43466</v>
      </c>
      <c r="F35" s="51">
        <v>43830</v>
      </c>
      <c r="G35" s="113">
        <v>0</v>
      </c>
      <c r="H35" s="99"/>
      <c r="I35" s="105"/>
      <c r="J35" s="99">
        <v>0</v>
      </c>
      <c r="K35" s="99"/>
      <c r="L35" s="113">
        <v>0</v>
      </c>
      <c r="M35" s="99"/>
      <c r="N35" s="105"/>
      <c r="O35" s="99">
        <v>0</v>
      </c>
      <c r="P35" s="99"/>
      <c r="Q35" s="113">
        <v>0</v>
      </c>
      <c r="R35" s="99"/>
      <c r="S35" s="105"/>
      <c r="T35" s="99">
        <v>0</v>
      </c>
      <c r="U35" s="99"/>
      <c r="V35" s="58"/>
      <c r="W35" s="58"/>
    </row>
    <row r="36" spans="1:23" s="32" customFormat="1" ht="121.5" customHeight="1">
      <c r="A36" s="29"/>
      <c r="B36" s="31"/>
      <c r="C36" s="78" t="s">
        <v>125</v>
      </c>
      <c r="D36" s="103" t="s">
        <v>63</v>
      </c>
      <c r="E36" s="51">
        <v>43466</v>
      </c>
      <c r="F36" s="51">
        <v>43830</v>
      </c>
      <c r="G36" s="113">
        <v>110</v>
      </c>
      <c r="H36" s="99"/>
      <c r="I36" s="105"/>
      <c r="J36" s="99">
        <v>110</v>
      </c>
      <c r="K36" s="99"/>
      <c r="L36" s="113">
        <f>O36</f>
        <v>110</v>
      </c>
      <c r="M36" s="99"/>
      <c r="N36" s="105"/>
      <c r="O36" s="99">
        <v>110</v>
      </c>
      <c r="P36" s="99"/>
      <c r="Q36" s="113">
        <f>T36</f>
        <v>110</v>
      </c>
      <c r="R36" s="99"/>
      <c r="S36" s="105"/>
      <c r="T36" s="99">
        <v>110</v>
      </c>
      <c r="U36" s="99"/>
      <c r="V36" s="58"/>
      <c r="W36" s="58"/>
    </row>
    <row r="37" spans="1:23" s="32" customFormat="1" ht="121.5" customHeight="1">
      <c r="A37" s="29"/>
      <c r="B37" s="31"/>
      <c r="C37" s="173" t="s">
        <v>37</v>
      </c>
      <c r="D37" s="97" t="s">
        <v>63</v>
      </c>
      <c r="E37" s="51">
        <v>43466</v>
      </c>
      <c r="F37" s="51">
        <v>43830</v>
      </c>
      <c r="G37" s="113">
        <f>J37</f>
        <v>35</v>
      </c>
      <c r="H37" s="99"/>
      <c r="I37" s="105"/>
      <c r="J37" s="99">
        <v>35</v>
      </c>
      <c r="K37" s="99"/>
      <c r="L37" s="113">
        <f>O37</f>
        <v>35</v>
      </c>
      <c r="M37" s="99"/>
      <c r="N37" s="105"/>
      <c r="O37" s="99">
        <v>35</v>
      </c>
      <c r="P37" s="99"/>
      <c r="Q37" s="113">
        <f>T37</f>
        <v>35</v>
      </c>
      <c r="R37" s="99"/>
      <c r="S37" s="105"/>
      <c r="T37" s="99">
        <v>35</v>
      </c>
      <c r="U37" s="99"/>
      <c r="V37" s="58"/>
      <c r="W37" s="58"/>
    </row>
    <row r="38" spans="1:23" s="32" customFormat="1" ht="121.5" customHeight="1" hidden="1">
      <c r="A38" s="29"/>
      <c r="B38" s="31"/>
      <c r="C38" s="174"/>
      <c r="D38" s="103" t="s">
        <v>63</v>
      </c>
      <c r="E38" s="51">
        <v>43466</v>
      </c>
      <c r="F38" s="51">
        <v>43830</v>
      </c>
      <c r="G38" s="113">
        <v>0</v>
      </c>
      <c r="H38" s="99"/>
      <c r="I38" s="105"/>
      <c r="J38" s="99">
        <v>0</v>
      </c>
      <c r="K38" s="99"/>
      <c r="L38" s="113">
        <v>0</v>
      </c>
      <c r="M38" s="99"/>
      <c r="N38" s="105"/>
      <c r="O38" s="99">
        <v>0</v>
      </c>
      <c r="P38" s="99"/>
      <c r="Q38" s="113">
        <v>0</v>
      </c>
      <c r="R38" s="99"/>
      <c r="S38" s="105"/>
      <c r="T38" s="99">
        <v>0</v>
      </c>
      <c r="U38" s="99"/>
      <c r="V38" s="58"/>
      <c r="W38" s="58"/>
    </row>
    <row r="39" spans="1:23" s="32" customFormat="1" ht="121.5" customHeight="1">
      <c r="A39" s="29"/>
      <c r="B39" s="31"/>
      <c r="C39" s="44" t="s">
        <v>38</v>
      </c>
      <c r="D39" s="97" t="s">
        <v>63</v>
      </c>
      <c r="E39" s="51">
        <v>43466</v>
      </c>
      <c r="F39" s="51">
        <v>43830</v>
      </c>
      <c r="G39" s="113">
        <v>0</v>
      </c>
      <c r="H39" s="99"/>
      <c r="I39" s="105"/>
      <c r="J39" s="99">
        <v>0</v>
      </c>
      <c r="K39" s="99"/>
      <c r="L39" s="113">
        <v>0</v>
      </c>
      <c r="M39" s="99"/>
      <c r="N39" s="105"/>
      <c r="O39" s="99">
        <v>0</v>
      </c>
      <c r="P39" s="99"/>
      <c r="Q39" s="113">
        <v>0</v>
      </c>
      <c r="R39" s="99"/>
      <c r="S39" s="105"/>
      <c r="T39" s="99">
        <v>0</v>
      </c>
      <c r="U39" s="99"/>
      <c r="V39" s="58"/>
      <c r="W39" s="58"/>
    </row>
    <row r="40" spans="1:23" s="32" customFormat="1" ht="121.5" customHeight="1">
      <c r="A40" s="29"/>
      <c r="B40" s="31"/>
      <c r="C40" s="79" t="s">
        <v>39</v>
      </c>
      <c r="D40" s="97" t="s">
        <v>63</v>
      </c>
      <c r="E40" s="51">
        <v>43466</v>
      </c>
      <c r="F40" s="51">
        <v>43830</v>
      </c>
      <c r="G40" s="113">
        <v>0</v>
      </c>
      <c r="H40" s="99"/>
      <c r="I40" s="105"/>
      <c r="J40" s="99">
        <v>0</v>
      </c>
      <c r="K40" s="99"/>
      <c r="L40" s="113">
        <v>0</v>
      </c>
      <c r="M40" s="99"/>
      <c r="N40" s="105"/>
      <c r="O40" s="99">
        <v>0</v>
      </c>
      <c r="P40" s="99"/>
      <c r="Q40" s="113">
        <v>0</v>
      </c>
      <c r="R40" s="99"/>
      <c r="S40" s="105"/>
      <c r="T40" s="99">
        <v>0</v>
      </c>
      <c r="U40" s="99"/>
      <c r="V40" s="58"/>
      <c r="W40" s="58"/>
    </row>
    <row r="41" spans="1:23" s="32" customFormat="1" ht="121.5" customHeight="1">
      <c r="A41" s="29"/>
      <c r="B41" s="31"/>
      <c r="C41" s="43" t="s">
        <v>74</v>
      </c>
      <c r="D41" s="97" t="s">
        <v>63</v>
      </c>
      <c r="E41" s="51">
        <v>43466</v>
      </c>
      <c r="F41" s="51">
        <v>43830</v>
      </c>
      <c r="G41" s="113">
        <v>0</v>
      </c>
      <c r="H41" s="104"/>
      <c r="I41" s="111"/>
      <c r="J41" s="104">
        <v>0</v>
      </c>
      <c r="K41" s="104"/>
      <c r="L41" s="113">
        <v>0</v>
      </c>
      <c r="M41" s="99"/>
      <c r="N41" s="105"/>
      <c r="O41" s="99">
        <v>0</v>
      </c>
      <c r="P41" s="99"/>
      <c r="Q41" s="113">
        <v>0</v>
      </c>
      <c r="R41" s="99"/>
      <c r="S41" s="105"/>
      <c r="T41" s="99">
        <v>0</v>
      </c>
      <c r="U41" s="99"/>
      <c r="V41" s="58"/>
      <c r="W41" s="58"/>
    </row>
    <row r="42" spans="1:23" s="32" customFormat="1" ht="121.5" customHeight="1">
      <c r="A42" s="29"/>
      <c r="B42" s="31"/>
      <c r="C42" s="65" t="s">
        <v>89</v>
      </c>
      <c r="D42" s="97" t="s">
        <v>63</v>
      </c>
      <c r="E42" s="51">
        <v>43466</v>
      </c>
      <c r="F42" s="51">
        <v>43830</v>
      </c>
      <c r="G42" s="113">
        <v>0</v>
      </c>
      <c r="H42" s="104"/>
      <c r="I42" s="111">
        <v>0</v>
      </c>
      <c r="J42" s="104">
        <v>0</v>
      </c>
      <c r="K42" s="104"/>
      <c r="L42" s="113">
        <v>0</v>
      </c>
      <c r="M42" s="99"/>
      <c r="N42" s="105">
        <v>0</v>
      </c>
      <c r="O42" s="99"/>
      <c r="P42" s="99"/>
      <c r="Q42" s="113">
        <v>0</v>
      </c>
      <c r="R42" s="99"/>
      <c r="S42" s="105">
        <v>0</v>
      </c>
      <c r="T42" s="99"/>
      <c r="U42" s="99"/>
      <c r="V42" s="58"/>
      <c r="W42" s="58"/>
    </row>
    <row r="43" spans="1:23" s="12" customFormat="1" ht="121.5" customHeight="1" hidden="1">
      <c r="A43" s="7"/>
      <c r="B43" s="20"/>
      <c r="C43" s="128" t="s">
        <v>14</v>
      </c>
      <c r="D43" s="46"/>
      <c r="E43" s="51">
        <v>43466</v>
      </c>
      <c r="F43" s="51">
        <v>43830</v>
      </c>
      <c r="G43" s="81">
        <v>0</v>
      </c>
      <c r="H43" s="36">
        <f>SUM(H44)</f>
        <v>0</v>
      </c>
      <c r="I43" s="85">
        <v>0</v>
      </c>
      <c r="J43" s="36">
        <f aca="true" t="shared" si="5" ref="J43:M44">SUM(J44)</f>
        <v>0</v>
      </c>
      <c r="K43" s="36">
        <f t="shared" si="5"/>
        <v>0</v>
      </c>
      <c r="L43" s="81">
        <v>0</v>
      </c>
      <c r="M43" s="36">
        <f t="shared" si="5"/>
        <v>0</v>
      </c>
      <c r="N43" s="85">
        <v>0</v>
      </c>
      <c r="O43" s="36">
        <f aca="true" t="shared" si="6" ref="O43:R44">SUM(O44)</f>
        <v>0</v>
      </c>
      <c r="P43" s="36">
        <f t="shared" si="6"/>
        <v>0</v>
      </c>
      <c r="Q43" s="81">
        <v>0</v>
      </c>
      <c r="R43" s="36">
        <f t="shared" si="6"/>
        <v>0</v>
      </c>
      <c r="S43" s="85">
        <v>0</v>
      </c>
      <c r="T43" s="36">
        <f>SUM(T44)</f>
        <v>0</v>
      </c>
      <c r="U43" s="36">
        <f>SUM(U44)</f>
        <v>0</v>
      </c>
      <c r="V43" s="54"/>
      <c r="W43" s="54"/>
    </row>
    <row r="44" spans="1:23" s="12" customFormat="1" ht="121.5" customHeight="1" hidden="1">
      <c r="A44" s="39"/>
      <c r="B44" s="40"/>
      <c r="C44" s="63" t="s">
        <v>40</v>
      </c>
      <c r="D44" s="46"/>
      <c r="E44" s="51">
        <v>43466</v>
      </c>
      <c r="F44" s="51">
        <v>43830</v>
      </c>
      <c r="G44" s="81">
        <v>0</v>
      </c>
      <c r="H44" s="36">
        <f>SUM(H45)</f>
        <v>0</v>
      </c>
      <c r="I44" s="85">
        <v>0</v>
      </c>
      <c r="J44" s="36">
        <f>SUM(J45)</f>
        <v>0</v>
      </c>
      <c r="K44" s="36">
        <f>SUM(K45)</f>
        <v>0</v>
      </c>
      <c r="L44" s="81">
        <v>0</v>
      </c>
      <c r="M44" s="36">
        <f t="shared" si="5"/>
        <v>0</v>
      </c>
      <c r="N44" s="85">
        <v>0</v>
      </c>
      <c r="O44" s="36">
        <f>SUM(O45)</f>
        <v>0</v>
      </c>
      <c r="P44" s="36">
        <f>SUM(P45)</f>
        <v>0</v>
      </c>
      <c r="Q44" s="81">
        <v>0</v>
      </c>
      <c r="R44" s="36">
        <f t="shared" si="6"/>
        <v>0</v>
      </c>
      <c r="S44" s="85">
        <v>0</v>
      </c>
      <c r="T44" s="36">
        <f>SUM(T45)</f>
        <v>0</v>
      </c>
      <c r="U44" s="36">
        <f>SUM(U45)</f>
        <v>0</v>
      </c>
      <c r="V44" s="54"/>
      <c r="W44" s="54"/>
    </row>
    <row r="45" spans="1:23" s="12" customFormat="1" ht="121.5" customHeight="1" hidden="1">
      <c r="A45" s="7"/>
      <c r="B45" s="20"/>
      <c r="C45" s="79" t="s">
        <v>46</v>
      </c>
      <c r="D45" s="97" t="s">
        <v>63</v>
      </c>
      <c r="E45" s="51">
        <v>43466</v>
      </c>
      <c r="F45" s="51">
        <v>43830</v>
      </c>
      <c r="G45" s="113">
        <v>0</v>
      </c>
      <c r="H45" s="99"/>
      <c r="I45" s="105">
        <v>0</v>
      </c>
      <c r="J45" s="99"/>
      <c r="K45" s="99"/>
      <c r="L45" s="113">
        <v>0</v>
      </c>
      <c r="M45" s="99"/>
      <c r="N45" s="105">
        <v>0</v>
      </c>
      <c r="O45" s="99"/>
      <c r="P45" s="99"/>
      <c r="Q45" s="113">
        <v>0</v>
      </c>
      <c r="R45" s="99"/>
      <c r="S45" s="105">
        <v>0</v>
      </c>
      <c r="T45" s="99"/>
      <c r="U45" s="99"/>
      <c r="V45" s="54"/>
      <c r="W45" s="54"/>
    </row>
    <row r="46" spans="1:23" s="12" customFormat="1" ht="121.5" customHeight="1">
      <c r="A46" s="7"/>
      <c r="B46" s="20"/>
      <c r="C46" s="126" t="s">
        <v>22</v>
      </c>
      <c r="D46" s="69"/>
      <c r="E46" s="51">
        <v>43466</v>
      </c>
      <c r="F46" s="51">
        <v>43830</v>
      </c>
      <c r="G46" s="81">
        <f>I46+J46</f>
        <v>967.3900000000001</v>
      </c>
      <c r="H46" s="36">
        <f aca="true" t="shared" si="7" ref="H46:U46">SUM(H47)</f>
        <v>0</v>
      </c>
      <c r="I46" s="85">
        <f t="shared" si="7"/>
        <v>326.95</v>
      </c>
      <c r="J46" s="36">
        <f>J47</f>
        <v>640.44</v>
      </c>
      <c r="K46" s="36">
        <f t="shared" si="7"/>
        <v>0</v>
      </c>
      <c r="L46" s="81">
        <f>N46+O46</f>
        <v>967.3900000000001</v>
      </c>
      <c r="M46" s="36">
        <f t="shared" si="7"/>
        <v>0</v>
      </c>
      <c r="N46" s="85">
        <f t="shared" si="7"/>
        <v>326.95</v>
      </c>
      <c r="O46" s="36">
        <f>O47</f>
        <v>640.44</v>
      </c>
      <c r="P46" s="36">
        <f t="shared" si="7"/>
        <v>0</v>
      </c>
      <c r="Q46" s="81">
        <f>S46+T46</f>
        <v>967.3900000000001</v>
      </c>
      <c r="R46" s="36">
        <f t="shared" si="7"/>
        <v>0</v>
      </c>
      <c r="S46" s="85">
        <f t="shared" si="7"/>
        <v>326.95</v>
      </c>
      <c r="T46" s="36">
        <f>T47</f>
        <v>640.44</v>
      </c>
      <c r="U46" s="36">
        <f t="shared" si="7"/>
        <v>0</v>
      </c>
      <c r="V46" s="54"/>
      <c r="W46" s="54"/>
    </row>
    <row r="47" spans="1:23" s="12" customFormat="1" ht="121.5" customHeight="1">
      <c r="A47" s="33"/>
      <c r="B47" s="34"/>
      <c r="C47" s="66" t="s">
        <v>41</v>
      </c>
      <c r="D47" s="46"/>
      <c r="E47" s="51">
        <v>43466</v>
      </c>
      <c r="F47" s="51">
        <v>43830</v>
      </c>
      <c r="G47" s="81">
        <f>G48+G49+G50+G51+G52+G53+G54+G55+G56+G57</f>
        <v>967.3900000000001</v>
      </c>
      <c r="H47" s="36">
        <f aca="true" t="shared" si="8" ref="H47:U47">SUM(H48,H49,H50,H51,H52,H53,H54,H56,H57)</f>
        <v>0</v>
      </c>
      <c r="I47" s="85">
        <f t="shared" si="8"/>
        <v>326.95</v>
      </c>
      <c r="J47" s="36">
        <f>J48+J49+J50+J51+J52+J53+J54+J55+J56+J57</f>
        <v>640.44</v>
      </c>
      <c r="K47" s="36">
        <f t="shared" si="8"/>
        <v>0</v>
      </c>
      <c r="L47" s="81">
        <f>N47+O47</f>
        <v>967.3900000000001</v>
      </c>
      <c r="M47" s="36">
        <f t="shared" si="8"/>
        <v>0</v>
      </c>
      <c r="N47" s="85">
        <f t="shared" si="8"/>
        <v>326.95</v>
      </c>
      <c r="O47" s="36">
        <f>O48+O49+O50+O51+O52+O53+O54+O55+O56+O57</f>
        <v>640.44</v>
      </c>
      <c r="P47" s="36">
        <f t="shared" si="8"/>
        <v>0</v>
      </c>
      <c r="Q47" s="81">
        <f>S47+T47</f>
        <v>967.3900000000001</v>
      </c>
      <c r="R47" s="36">
        <f t="shared" si="8"/>
        <v>0</v>
      </c>
      <c r="S47" s="85">
        <f t="shared" si="8"/>
        <v>326.95</v>
      </c>
      <c r="T47" s="36">
        <f>T48+T49+T50+T51+T52+T53+T54+T55+T56+T57</f>
        <v>640.44</v>
      </c>
      <c r="U47" s="36">
        <f t="shared" si="8"/>
        <v>0</v>
      </c>
      <c r="V47" s="54"/>
      <c r="W47" s="54"/>
    </row>
    <row r="48" spans="1:23" s="12" customFormat="1" ht="121.5" customHeight="1">
      <c r="A48" s="33"/>
      <c r="B48" s="34"/>
      <c r="C48" s="52" t="s">
        <v>42</v>
      </c>
      <c r="D48" s="97" t="s">
        <v>63</v>
      </c>
      <c r="E48" s="51">
        <v>43466</v>
      </c>
      <c r="F48" s="51">
        <v>43830</v>
      </c>
      <c r="G48" s="113">
        <f>J48</f>
        <v>0</v>
      </c>
      <c r="H48" s="99"/>
      <c r="I48" s="105"/>
      <c r="J48" s="99">
        <v>0</v>
      </c>
      <c r="K48" s="99"/>
      <c r="L48" s="113">
        <v>0</v>
      </c>
      <c r="M48" s="99"/>
      <c r="N48" s="105"/>
      <c r="O48" s="99">
        <v>0</v>
      </c>
      <c r="P48" s="99"/>
      <c r="Q48" s="113">
        <v>0</v>
      </c>
      <c r="R48" s="99"/>
      <c r="S48" s="105"/>
      <c r="T48" s="99">
        <v>0</v>
      </c>
      <c r="U48" s="99"/>
      <c r="V48" s="54"/>
      <c r="W48" s="54"/>
    </row>
    <row r="49" spans="1:24" s="12" customFormat="1" ht="121.5" customHeight="1">
      <c r="A49" s="33"/>
      <c r="B49" s="34"/>
      <c r="C49" s="52" t="s">
        <v>43</v>
      </c>
      <c r="D49" s="97" t="s">
        <v>63</v>
      </c>
      <c r="E49" s="51">
        <v>43466</v>
      </c>
      <c r="F49" s="51">
        <v>43830</v>
      </c>
      <c r="G49" s="113">
        <f>SUM(H49,I49,J49,K49)</f>
        <v>32</v>
      </c>
      <c r="H49" s="99"/>
      <c r="I49" s="105"/>
      <c r="J49" s="99">
        <v>32</v>
      </c>
      <c r="K49" s="99"/>
      <c r="L49" s="113">
        <v>32</v>
      </c>
      <c r="M49" s="99"/>
      <c r="N49" s="105"/>
      <c r="O49" s="99">
        <v>32</v>
      </c>
      <c r="P49" s="99"/>
      <c r="Q49" s="113">
        <v>32</v>
      </c>
      <c r="R49" s="99"/>
      <c r="S49" s="105"/>
      <c r="T49" s="99">
        <v>32</v>
      </c>
      <c r="U49" s="99"/>
      <c r="V49" s="54"/>
      <c r="W49" s="54"/>
      <c r="X49" s="12" t="s">
        <v>90</v>
      </c>
    </row>
    <row r="50" spans="1:23" s="12" customFormat="1" ht="121.5" customHeight="1">
      <c r="A50" s="33"/>
      <c r="B50" s="34"/>
      <c r="C50" s="52" t="s">
        <v>47</v>
      </c>
      <c r="D50" s="97" t="s">
        <v>63</v>
      </c>
      <c r="E50" s="51">
        <v>43466</v>
      </c>
      <c r="F50" s="51">
        <v>43830</v>
      </c>
      <c r="G50" s="113">
        <v>0</v>
      </c>
      <c r="H50" s="99"/>
      <c r="I50" s="105"/>
      <c r="J50" s="99">
        <v>0</v>
      </c>
      <c r="K50" s="99"/>
      <c r="L50" s="113">
        <v>0</v>
      </c>
      <c r="M50" s="99"/>
      <c r="N50" s="105"/>
      <c r="O50" s="99">
        <v>0</v>
      </c>
      <c r="P50" s="99"/>
      <c r="Q50" s="113">
        <v>0</v>
      </c>
      <c r="R50" s="99"/>
      <c r="S50" s="105"/>
      <c r="T50" s="99">
        <v>0</v>
      </c>
      <c r="U50" s="99"/>
      <c r="V50" s="54"/>
      <c r="W50" s="54"/>
    </row>
    <row r="51" spans="1:23" s="12" customFormat="1" ht="121.5" customHeight="1">
      <c r="A51" s="33"/>
      <c r="B51" s="34"/>
      <c r="C51" s="52" t="s">
        <v>48</v>
      </c>
      <c r="D51" s="97" t="s">
        <v>63</v>
      </c>
      <c r="E51" s="51">
        <v>43466</v>
      </c>
      <c r="F51" s="51">
        <v>43830</v>
      </c>
      <c r="G51" s="113">
        <v>85</v>
      </c>
      <c r="H51" s="99"/>
      <c r="I51" s="105"/>
      <c r="J51" s="99">
        <v>85</v>
      </c>
      <c r="K51" s="99"/>
      <c r="L51" s="113">
        <v>85</v>
      </c>
      <c r="M51" s="99"/>
      <c r="N51" s="105"/>
      <c r="O51" s="99">
        <v>85</v>
      </c>
      <c r="P51" s="99"/>
      <c r="Q51" s="113">
        <v>85</v>
      </c>
      <c r="R51" s="99"/>
      <c r="S51" s="105"/>
      <c r="T51" s="99">
        <v>85</v>
      </c>
      <c r="U51" s="99"/>
      <c r="V51" s="54"/>
      <c r="W51" s="54"/>
    </row>
    <row r="52" spans="1:23" s="12" customFormat="1" ht="121.5" customHeight="1">
      <c r="A52" s="33"/>
      <c r="B52" s="34"/>
      <c r="C52" s="52" t="s">
        <v>49</v>
      </c>
      <c r="D52" s="97" t="s">
        <v>63</v>
      </c>
      <c r="E52" s="51">
        <v>43466</v>
      </c>
      <c r="F52" s="51">
        <v>43830</v>
      </c>
      <c r="G52" s="113">
        <v>37.2</v>
      </c>
      <c r="H52" s="99"/>
      <c r="I52" s="105"/>
      <c r="J52" s="99">
        <v>37.2</v>
      </c>
      <c r="K52" s="99"/>
      <c r="L52" s="113">
        <f>O52</f>
        <v>37.2</v>
      </c>
      <c r="M52" s="99"/>
      <c r="N52" s="105"/>
      <c r="O52" s="99">
        <v>37.2</v>
      </c>
      <c r="P52" s="99"/>
      <c r="Q52" s="113">
        <f>T52</f>
        <v>37.2</v>
      </c>
      <c r="R52" s="99"/>
      <c r="S52" s="105"/>
      <c r="T52" s="99">
        <v>37.2</v>
      </c>
      <c r="U52" s="99"/>
      <c r="V52" s="54"/>
      <c r="W52" s="54"/>
    </row>
    <row r="53" spans="1:23" s="12" customFormat="1" ht="121.5" customHeight="1">
      <c r="A53" s="33"/>
      <c r="B53" s="34"/>
      <c r="C53" s="52" t="s">
        <v>50</v>
      </c>
      <c r="D53" s="97" t="s">
        <v>63</v>
      </c>
      <c r="E53" s="51">
        <v>43466</v>
      </c>
      <c r="F53" s="51">
        <v>43830</v>
      </c>
      <c r="G53" s="113">
        <v>48</v>
      </c>
      <c r="H53" s="99"/>
      <c r="I53" s="105"/>
      <c r="J53" s="99">
        <v>48</v>
      </c>
      <c r="K53" s="99"/>
      <c r="L53" s="113">
        <f>O53</f>
        <v>48</v>
      </c>
      <c r="M53" s="99"/>
      <c r="N53" s="105"/>
      <c r="O53" s="99">
        <v>48</v>
      </c>
      <c r="P53" s="99"/>
      <c r="Q53" s="113">
        <f>T53</f>
        <v>48</v>
      </c>
      <c r="R53" s="99"/>
      <c r="S53" s="105"/>
      <c r="T53" s="99">
        <v>48</v>
      </c>
      <c r="U53" s="99"/>
      <c r="V53" s="54"/>
      <c r="W53" s="54"/>
    </row>
    <row r="54" spans="1:23" s="12" customFormat="1" ht="121.5" customHeight="1">
      <c r="A54" s="33"/>
      <c r="B54" s="34"/>
      <c r="C54" s="52" t="s">
        <v>51</v>
      </c>
      <c r="D54" s="97" t="s">
        <v>63</v>
      </c>
      <c r="E54" s="51">
        <v>43466</v>
      </c>
      <c r="F54" s="51">
        <v>43830</v>
      </c>
      <c r="G54" s="113">
        <f>SUM(H54,I54,J54,K54)</f>
        <v>36.95</v>
      </c>
      <c r="H54" s="99"/>
      <c r="I54" s="105"/>
      <c r="J54" s="99">
        <v>36.95</v>
      </c>
      <c r="K54" s="99"/>
      <c r="L54" s="113">
        <v>36.95</v>
      </c>
      <c r="M54" s="99"/>
      <c r="N54" s="105"/>
      <c r="O54" s="99">
        <v>36.95</v>
      </c>
      <c r="P54" s="99"/>
      <c r="Q54" s="113">
        <v>36.95</v>
      </c>
      <c r="R54" s="99"/>
      <c r="S54" s="105"/>
      <c r="T54" s="99">
        <v>36.95</v>
      </c>
      <c r="U54" s="99"/>
      <c r="V54" s="54"/>
      <c r="W54" s="54"/>
    </row>
    <row r="55" spans="1:23" s="12" customFormat="1" ht="121.5" customHeight="1">
      <c r="A55" s="33"/>
      <c r="B55" s="34"/>
      <c r="C55" s="173" t="s">
        <v>52</v>
      </c>
      <c r="D55" s="97" t="s">
        <v>63</v>
      </c>
      <c r="E55" s="51">
        <v>43466</v>
      </c>
      <c r="F55" s="51">
        <v>43830</v>
      </c>
      <c r="G55" s="113">
        <f>SUM(H55,I55,J55,K55)</f>
        <v>81.29</v>
      </c>
      <c r="H55" s="99"/>
      <c r="I55" s="105"/>
      <c r="J55" s="99">
        <v>81.29</v>
      </c>
      <c r="K55" s="99"/>
      <c r="L55" s="113">
        <f>O55</f>
        <v>81.29</v>
      </c>
      <c r="M55" s="99"/>
      <c r="N55" s="105"/>
      <c r="O55" s="99">
        <v>81.29</v>
      </c>
      <c r="P55" s="99"/>
      <c r="Q55" s="113">
        <f>T55</f>
        <v>81.29</v>
      </c>
      <c r="R55" s="99"/>
      <c r="S55" s="105"/>
      <c r="T55" s="99">
        <v>81.29</v>
      </c>
      <c r="U55" s="99"/>
      <c r="V55" s="54"/>
      <c r="W55" s="54"/>
    </row>
    <row r="56" spans="1:23" s="14" customFormat="1" ht="121.5" customHeight="1" hidden="1">
      <c r="A56" s="13"/>
      <c r="B56" s="24"/>
      <c r="C56" s="174"/>
      <c r="D56" s="97" t="s">
        <v>63</v>
      </c>
      <c r="E56" s="51">
        <v>43466</v>
      </c>
      <c r="F56" s="51">
        <v>43830</v>
      </c>
      <c r="G56" s="113">
        <v>0</v>
      </c>
      <c r="H56" s="104"/>
      <c r="I56" s="111"/>
      <c r="J56" s="104">
        <v>0</v>
      </c>
      <c r="K56" s="104"/>
      <c r="L56" s="113">
        <v>0</v>
      </c>
      <c r="M56" s="99"/>
      <c r="N56" s="105"/>
      <c r="O56" s="99">
        <v>0</v>
      </c>
      <c r="P56" s="99"/>
      <c r="Q56" s="113">
        <v>0</v>
      </c>
      <c r="R56" s="99"/>
      <c r="S56" s="105"/>
      <c r="T56" s="99">
        <v>0</v>
      </c>
      <c r="U56" s="99"/>
      <c r="V56" s="54"/>
      <c r="W56" s="54"/>
    </row>
    <row r="57" spans="1:23" s="14" customFormat="1" ht="121.5" customHeight="1">
      <c r="A57" s="13"/>
      <c r="B57" s="24"/>
      <c r="C57" s="67" t="s">
        <v>53</v>
      </c>
      <c r="D57" s="97" t="s">
        <v>63</v>
      </c>
      <c r="E57" s="51">
        <v>43466</v>
      </c>
      <c r="F57" s="51">
        <v>43830</v>
      </c>
      <c r="G57" s="113">
        <f>I57+J57</f>
        <v>646.95</v>
      </c>
      <c r="H57" s="104"/>
      <c r="I57" s="111">
        <v>326.95</v>
      </c>
      <c r="J57" s="104">
        <v>320</v>
      </c>
      <c r="K57" s="104"/>
      <c r="L57" s="113">
        <f>N57+O57</f>
        <v>646.95</v>
      </c>
      <c r="M57" s="99"/>
      <c r="N57" s="105">
        <v>326.95</v>
      </c>
      <c r="O57" s="99">
        <v>320</v>
      </c>
      <c r="P57" s="99"/>
      <c r="Q57" s="113">
        <f>S57+T57</f>
        <v>646.95</v>
      </c>
      <c r="R57" s="99"/>
      <c r="S57" s="105">
        <v>326.95</v>
      </c>
      <c r="T57" s="99">
        <v>320</v>
      </c>
      <c r="U57" s="99"/>
      <c r="V57" s="54"/>
      <c r="W57" s="54"/>
    </row>
    <row r="58" spans="1:26" s="14" customFormat="1" ht="121.5" customHeight="1">
      <c r="A58" s="13"/>
      <c r="B58" s="24"/>
      <c r="C58" s="127" t="s">
        <v>19</v>
      </c>
      <c r="D58" s="47"/>
      <c r="E58" s="51">
        <v>43466</v>
      </c>
      <c r="F58" s="51">
        <v>43830</v>
      </c>
      <c r="G58" s="157">
        <f aca="true" t="shared" si="9" ref="G58:U58">SUM(G59)</f>
        <v>300</v>
      </c>
      <c r="H58" s="158">
        <f t="shared" si="9"/>
        <v>0</v>
      </c>
      <c r="I58" s="159">
        <f t="shared" si="9"/>
        <v>0</v>
      </c>
      <c r="J58" s="158">
        <f t="shared" si="9"/>
        <v>300</v>
      </c>
      <c r="K58" s="158">
        <f t="shared" si="9"/>
        <v>0</v>
      </c>
      <c r="L58" s="157">
        <f t="shared" si="9"/>
        <v>300</v>
      </c>
      <c r="M58" s="158">
        <f t="shared" si="9"/>
        <v>0</v>
      </c>
      <c r="N58" s="159">
        <f t="shared" si="9"/>
        <v>0</v>
      </c>
      <c r="O58" s="158">
        <f t="shared" si="9"/>
        <v>300</v>
      </c>
      <c r="P58" s="158">
        <f t="shared" si="9"/>
        <v>0</v>
      </c>
      <c r="Q58" s="157">
        <f t="shared" si="9"/>
        <v>300</v>
      </c>
      <c r="R58" s="158">
        <f t="shared" si="9"/>
        <v>0</v>
      </c>
      <c r="S58" s="87">
        <f t="shared" si="9"/>
        <v>0</v>
      </c>
      <c r="T58" s="35">
        <f t="shared" si="9"/>
        <v>300</v>
      </c>
      <c r="U58" s="35">
        <f t="shared" si="9"/>
        <v>0</v>
      </c>
      <c r="V58" s="54"/>
      <c r="W58" s="54"/>
      <c r="X58" s="14" t="s">
        <v>92</v>
      </c>
      <c r="Z58" s="14" t="s">
        <v>91</v>
      </c>
    </row>
    <row r="59" spans="1:25" s="14" customFormat="1" ht="121.5" customHeight="1">
      <c r="A59" s="13"/>
      <c r="B59" s="24"/>
      <c r="C59" s="45" t="s">
        <v>32</v>
      </c>
      <c r="D59" s="46"/>
      <c r="E59" s="51">
        <v>43466</v>
      </c>
      <c r="F59" s="51">
        <v>43830</v>
      </c>
      <c r="G59" s="160">
        <f>SUM(G60,G62,G61)</f>
        <v>300</v>
      </c>
      <c r="H59" s="161">
        <f>SUM(H60,H62,H61)</f>
        <v>0</v>
      </c>
      <c r="I59" s="162">
        <f>SUM(I60,I62,I61)</f>
        <v>0</v>
      </c>
      <c r="J59" s="161">
        <f aca="true" t="shared" si="10" ref="J59:U59">SUM(J60,J62,J61)</f>
        <v>300</v>
      </c>
      <c r="K59" s="161">
        <f t="shared" si="10"/>
        <v>0</v>
      </c>
      <c r="L59" s="160">
        <f t="shared" si="10"/>
        <v>300</v>
      </c>
      <c r="M59" s="161">
        <f t="shared" si="10"/>
        <v>0</v>
      </c>
      <c r="N59" s="162">
        <f t="shared" si="10"/>
        <v>0</v>
      </c>
      <c r="O59" s="161">
        <f t="shared" si="10"/>
        <v>300</v>
      </c>
      <c r="P59" s="161">
        <f t="shared" si="10"/>
        <v>0</v>
      </c>
      <c r="Q59" s="160">
        <f t="shared" si="10"/>
        <v>300</v>
      </c>
      <c r="R59" s="161">
        <f t="shared" si="10"/>
        <v>0</v>
      </c>
      <c r="S59" s="89">
        <f t="shared" si="10"/>
        <v>0</v>
      </c>
      <c r="T59" s="41">
        <f t="shared" si="10"/>
        <v>300</v>
      </c>
      <c r="U59" s="41">
        <f t="shared" si="10"/>
        <v>0</v>
      </c>
      <c r="V59" s="54"/>
      <c r="W59" s="54"/>
      <c r="Y59" s="14" t="s">
        <v>93</v>
      </c>
    </row>
    <row r="60" spans="1:23" s="14" customFormat="1" ht="121.5" customHeight="1">
      <c r="A60" s="13"/>
      <c r="B60" s="24"/>
      <c r="C60" s="52" t="s">
        <v>54</v>
      </c>
      <c r="D60" s="97" t="s">
        <v>63</v>
      </c>
      <c r="E60" s="51">
        <v>43466</v>
      </c>
      <c r="F60" s="51">
        <v>43830</v>
      </c>
      <c r="G60" s="113">
        <v>0</v>
      </c>
      <c r="H60" s="104"/>
      <c r="I60" s="111">
        <v>0</v>
      </c>
      <c r="J60" s="104"/>
      <c r="K60" s="104"/>
      <c r="L60" s="113">
        <v>0</v>
      </c>
      <c r="M60" s="99"/>
      <c r="N60" s="105">
        <v>0</v>
      </c>
      <c r="O60" s="99"/>
      <c r="P60" s="99"/>
      <c r="Q60" s="113">
        <v>0</v>
      </c>
      <c r="R60" s="99"/>
      <c r="S60" s="105">
        <v>0</v>
      </c>
      <c r="T60" s="99"/>
      <c r="U60" s="99"/>
      <c r="V60" s="54"/>
      <c r="W60" s="54"/>
    </row>
    <row r="61" spans="1:23" s="14" customFormat="1" ht="121.5" customHeight="1">
      <c r="A61" s="13"/>
      <c r="B61" s="24"/>
      <c r="C61" s="67" t="s">
        <v>118</v>
      </c>
      <c r="D61" s="97" t="s">
        <v>63</v>
      </c>
      <c r="E61" s="51">
        <v>43466</v>
      </c>
      <c r="F61" s="51">
        <v>43830</v>
      </c>
      <c r="G61" s="113">
        <v>300</v>
      </c>
      <c r="H61" s="104">
        <v>0</v>
      </c>
      <c r="I61" s="111"/>
      <c r="J61" s="104">
        <v>300</v>
      </c>
      <c r="K61" s="104"/>
      <c r="L61" s="113">
        <v>300</v>
      </c>
      <c r="M61" s="99">
        <v>0</v>
      </c>
      <c r="N61" s="105"/>
      <c r="O61" s="99">
        <v>300</v>
      </c>
      <c r="P61" s="99"/>
      <c r="Q61" s="113">
        <v>300</v>
      </c>
      <c r="R61" s="99">
        <v>0</v>
      </c>
      <c r="S61" s="105"/>
      <c r="T61" s="99">
        <v>300</v>
      </c>
      <c r="U61" s="99"/>
      <c r="V61" s="54"/>
      <c r="W61" s="54"/>
    </row>
    <row r="62" spans="1:23" s="14" customFormat="1" ht="121.5" customHeight="1">
      <c r="A62" s="13"/>
      <c r="B62" s="24"/>
      <c r="C62" s="79" t="s">
        <v>123</v>
      </c>
      <c r="D62" s="103" t="s">
        <v>63</v>
      </c>
      <c r="E62" s="51">
        <v>43466</v>
      </c>
      <c r="F62" s="51">
        <v>43830</v>
      </c>
      <c r="G62" s="113">
        <v>0</v>
      </c>
      <c r="H62" s="104"/>
      <c r="I62" s="111"/>
      <c r="J62" s="104">
        <v>0</v>
      </c>
      <c r="K62" s="104"/>
      <c r="L62" s="113">
        <f>SUM(M62,N62,O62,P62)</f>
        <v>0</v>
      </c>
      <c r="M62" s="99"/>
      <c r="N62" s="105"/>
      <c r="O62" s="99"/>
      <c r="P62" s="99"/>
      <c r="Q62" s="113">
        <f>SUM(R62,S62,T62,U62)</f>
        <v>0</v>
      </c>
      <c r="R62" s="99"/>
      <c r="S62" s="105"/>
      <c r="T62" s="99"/>
      <c r="U62" s="99"/>
      <c r="V62" s="54"/>
      <c r="W62" s="54"/>
    </row>
    <row r="63" spans="1:23" s="14" customFormat="1" ht="121.5" customHeight="1">
      <c r="A63" s="13"/>
      <c r="B63" s="24"/>
      <c r="C63" s="126" t="s">
        <v>16</v>
      </c>
      <c r="D63" s="68" t="s">
        <v>15</v>
      </c>
      <c r="E63" s="51">
        <v>43466</v>
      </c>
      <c r="F63" s="51">
        <v>43830</v>
      </c>
      <c r="G63" s="82">
        <f>G64+G66+G68</f>
        <v>25836.68</v>
      </c>
      <c r="H63" s="82">
        <f aca="true" t="shared" si="11" ref="H63:T63">H64+H66+H68</f>
        <v>0</v>
      </c>
      <c r="I63" s="82">
        <f t="shared" si="11"/>
        <v>548.04</v>
      </c>
      <c r="J63" s="82">
        <f t="shared" si="11"/>
        <v>25288.64</v>
      </c>
      <c r="K63" s="82">
        <f t="shared" si="11"/>
        <v>0</v>
      </c>
      <c r="L63" s="82">
        <f t="shared" si="11"/>
        <v>25836.68</v>
      </c>
      <c r="M63" s="82">
        <f t="shared" si="11"/>
        <v>0</v>
      </c>
      <c r="N63" s="82">
        <f>N64</f>
        <v>548.04</v>
      </c>
      <c r="O63" s="82">
        <f t="shared" si="11"/>
        <v>25288.64</v>
      </c>
      <c r="P63" s="82">
        <f t="shared" si="11"/>
        <v>0</v>
      </c>
      <c r="Q63" s="82">
        <f t="shared" si="11"/>
        <v>25836.68</v>
      </c>
      <c r="R63" s="82">
        <f t="shared" si="11"/>
        <v>0</v>
      </c>
      <c r="S63" s="82">
        <f t="shared" si="11"/>
        <v>548.04</v>
      </c>
      <c r="T63" s="82">
        <f t="shared" si="11"/>
        <v>25288.64</v>
      </c>
      <c r="U63" s="38">
        <f>SUM(U66,U68)</f>
        <v>0</v>
      </c>
      <c r="V63" s="54"/>
      <c r="W63" s="54"/>
    </row>
    <row r="64" spans="1:23" s="14" customFormat="1" ht="121.5" customHeight="1">
      <c r="A64" s="13"/>
      <c r="B64" s="24"/>
      <c r="C64" s="49" t="s">
        <v>122</v>
      </c>
      <c r="D64" s="68" t="s">
        <v>121</v>
      </c>
      <c r="E64" s="51">
        <v>43466</v>
      </c>
      <c r="F64" s="51">
        <v>43830</v>
      </c>
      <c r="G64" s="119">
        <f>H64+I64+J64</f>
        <v>24530.08</v>
      </c>
      <c r="H64" s="120"/>
      <c r="I64" s="125">
        <v>548.04</v>
      </c>
      <c r="J64" s="119">
        <f>J65</f>
        <v>23982.04</v>
      </c>
      <c r="K64" s="120"/>
      <c r="L64" s="119">
        <f>L65</f>
        <v>24530.08</v>
      </c>
      <c r="M64" s="120"/>
      <c r="N64" s="120">
        <f>N65</f>
        <v>548.04</v>
      </c>
      <c r="O64" s="119">
        <f>O65</f>
        <v>23982.04</v>
      </c>
      <c r="P64" s="120"/>
      <c r="Q64" s="119">
        <f>Q65</f>
        <v>24530.08</v>
      </c>
      <c r="R64" s="120"/>
      <c r="S64" s="120">
        <f>S65</f>
        <v>548.04</v>
      </c>
      <c r="T64" s="119">
        <f>T65</f>
        <v>23982.04</v>
      </c>
      <c r="U64" s="38"/>
      <c r="V64" s="54"/>
      <c r="W64" s="54"/>
    </row>
    <row r="65" spans="1:23" s="14" customFormat="1" ht="121.5" customHeight="1">
      <c r="A65" s="13"/>
      <c r="B65" s="24"/>
      <c r="C65" s="78" t="s">
        <v>120</v>
      </c>
      <c r="D65" s="68" t="s">
        <v>121</v>
      </c>
      <c r="E65" s="51">
        <v>43466</v>
      </c>
      <c r="F65" s="51">
        <v>43830</v>
      </c>
      <c r="G65" s="113">
        <f>I65+J65</f>
        <v>24530.08</v>
      </c>
      <c r="H65" s="104"/>
      <c r="I65" s="111">
        <v>548.04</v>
      </c>
      <c r="J65" s="104">
        <v>23982.04</v>
      </c>
      <c r="K65" s="104"/>
      <c r="L65" s="113">
        <f>N65+O65</f>
        <v>24530.08</v>
      </c>
      <c r="M65" s="99"/>
      <c r="N65" s="105">
        <v>548.04</v>
      </c>
      <c r="O65" s="99">
        <f>J65</f>
        <v>23982.04</v>
      </c>
      <c r="P65" s="99"/>
      <c r="Q65" s="113">
        <f>S65+T65</f>
        <v>24530.08</v>
      </c>
      <c r="R65" s="99"/>
      <c r="S65" s="105">
        <v>548.04</v>
      </c>
      <c r="T65" s="99">
        <f>J65</f>
        <v>23982.04</v>
      </c>
      <c r="U65" s="38"/>
      <c r="V65" s="54"/>
      <c r="W65" s="54"/>
    </row>
    <row r="66" spans="1:23" s="14" customFormat="1" ht="131.25">
      <c r="A66" s="13"/>
      <c r="B66" s="24"/>
      <c r="C66" s="45" t="s">
        <v>55</v>
      </c>
      <c r="D66" s="68"/>
      <c r="E66" s="51">
        <v>43466</v>
      </c>
      <c r="F66" s="51">
        <v>43830</v>
      </c>
      <c r="G66" s="117">
        <f aca="true" t="shared" si="12" ref="G66:L66">SUM(G67)</f>
        <v>0</v>
      </c>
      <c r="H66" s="72">
        <f t="shared" si="12"/>
        <v>0</v>
      </c>
      <c r="I66" s="90">
        <f t="shared" si="12"/>
        <v>0</v>
      </c>
      <c r="J66" s="72">
        <f t="shared" si="12"/>
        <v>0</v>
      </c>
      <c r="K66" s="72">
        <f t="shared" si="12"/>
        <v>0</v>
      </c>
      <c r="L66" s="117">
        <f t="shared" si="12"/>
        <v>0</v>
      </c>
      <c r="M66" s="73"/>
      <c r="N66" s="90">
        <f>SUM(N67)</f>
        <v>0</v>
      </c>
      <c r="O66" s="72">
        <f>SUM(O67)</f>
        <v>0</v>
      </c>
      <c r="P66" s="72">
        <f>SUM(P67)</f>
        <v>0</v>
      </c>
      <c r="Q66" s="117">
        <f>SUM(Q67)</f>
        <v>0</v>
      </c>
      <c r="R66" s="73"/>
      <c r="S66" s="90">
        <f>SUM(S67)</f>
        <v>0</v>
      </c>
      <c r="T66" s="72">
        <f>SUM(T67)</f>
        <v>0</v>
      </c>
      <c r="U66" s="73"/>
      <c r="V66" s="54"/>
      <c r="W66" s="54"/>
    </row>
    <row r="67" spans="1:24" s="14" customFormat="1" ht="121.5" customHeight="1">
      <c r="A67" s="13"/>
      <c r="B67" s="24"/>
      <c r="C67" s="43" t="s">
        <v>69</v>
      </c>
      <c r="D67" s="68" t="s">
        <v>72</v>
      </c>
      <c r="E67" s="51">
        <v>43466</v>
      </c>
      <c r="F67" s="51">
        <v>43830</v>
      </c>
      <c r="G67" s="115">
        <v>0</v>
      </c>
      <c r="H67" s="35">
        <v>0</v>
      </c>
      <c r="I67" s="88">
        <v>0</v>
      </c>
      <c r="J67" s="42">
        <v>0</v>
      </c>
      <c r="K67" s="42">
        <v>0</v>
      </c>
      <c r="L67" s="115">
        <f>SUM(M67,N67,O67,P67)</f>
        <v>0</v>
      </c>
      <c r="M67" s="64"/>
      <c r="N67" s="92">
        <v>0</v>
      </c>
      <c r="O67" s="57">
        <v>0</v>
      </c>
      <c r="P67" s="64">
        <v>0</v>
      </c>
      <c r="Q67" s="115">
        <f>SUM(R67,S67,T67,U67)</f>
        <v>0</v>
      </c>
      <c r="R67" s="64"/>
      <c r="S67" s="92">
        <v>0</v>
      </c>
      <c r="T67" s="57">
        <v>0</v>
      </c>
      <c r="U67" s="64"/>
      <c r="V67" s="54"/>
      <c r="W67" s="54"/>
      <c r="X67" s="14" t="s">
        <v>100</v>
      </c>
    </row>
    <row r="68" spans="1:23" s="14" customFormat="1" ht="121.5" customHeight="1">
      <c r="A68" s="13"/>
      <c r="B68" s="24"/>
      <c r="C68" s="45" t="s">
        <v>56</v>
      </c>
      <c r="D68" s="68" t="s">
        <v>15</v>
      </c>
      <c r="E68" s="51">
        <v>43466</v>
      </c>
      <c r="F68" s="51">
        <v>43830</v>
      </c>
      <c r="G68" s="117">
        <f aca="true" t="shared" si="13" ref="G68:S68">SUM(G69,G70,G71,G72)</f>
        <v>1306.6</v>
      </c>
      <c r="H68" s="72">
        <f t="shared" si="13"/>
        <v>0</v>
      </c>
      <c r="I68" s="90">
        <f t="shared" si="13"/>
        <v>0</v>
      </c>
      <c r="J68" s="72">
        <f t="shared" si="13"/>
        <v>1306.6</v>
      </c>
      <c r="K68" s="72">
        <f t="shared" si="13"/>
        <v>0</v>
      </c>
      <c r="L68" s="117">
        <f>SUM(L69,L70,L71,L72)</f>
        <v>1306.6</v>
      </c>
      <c r="M68" s="72">
        <f t="shared" si="13"/>
        <v>0</v>
      </c>
      <c r="N68" s="90">
        <f t="shared" si="13"/>
        <v>0</v>
      </c>
      <c r="O68" s="72">
        <f t="shared" si="13"/>
        <v>1306.6</v>
      </c>
      <c r="P68" s="72">
        <f t="shared" si="13"/>
        <v>0</v>
      </c>
      <c r="Q68" s="117">
        <f t="shared" si="13"/>
        <v>1306.6</v>
      </c>
      <c r="R68" s="72">
        <f t="shared" si="13"/>
        <v>0</v>
      </c>
      <c r="S68" s="90">
        <f t="shared" si="13"/>
        <v>0</v>
      </c>
      <c r="T68" s="72">
        <f>SUM(T69,T70,T71,T72)</f>
        <v>1306.6</v>
      </c>
      <c r="U68" s="73"/>
      <c r="V68" s="54"/>
      <c r="W68" s="54"/>
    </row>
    <row r="69" spans="1:23" s="14" customFormat="1" ht="159.75" customHeight="1">
      <c r="A69" s="13"/>
      <c r="B69" s="24"/>
      <c r="C69" s="52" t="s">
        <v>101</v>
      </c>
      <c r="D69" s="107" t="s">
        <v>71</v>
      </c>
      <c r="E69" s="51">
        <v>43466</v>
      </c>
      <c r="F69" s="51">
        <v>43830</v>
      </c>
      <c r="G69" s="113">
        <v>293</v>
      </c>
      <c r="H69" s="104"/>
      <c r="I69" s="111"/>
      <c r="J69" s="104">
        <v>293</v>
      </c>
      <c r="K69" s="104"/>
      <c r="L69" s="113">
        <f>O69</f>
        <v>293</v>
      </c>
      <c r="M69" s="99"/>
      <c r="N69" s="105"/>
      <c r="O69" s="99">
        <f>J69</f>
        <v>293</v>
      </c>
      <c r="P69" s="99"/>
      <c r="Q69" s="113">
        <f>T69</f>
        <v>293</v>
      </c>
      <c r="R69" s="99"/>
      <c r="S69" s="105"/>
      <c r="T69" s="99">
        <f>J69</f>
        <v>293</v>
      </c>
      <c r="U69" s="99"/>
      <c r="V69" s="54"/>
      <c r="W69" s="54"/>
    </row>
    <row r="70" spans="1:25" s="14" customFormat="1" ht="121.5" customHeight="1">
      <c r="A70" s="13"/>
      <c r="B70" s="24"/>
      <c r="C70" s="79" t="s">
        <v>129</v>
      </c>
      <c r="D70" s="97" t="s">
        <v>15</v>
      </c>
      <c r="E70" s="51">
        <v>43466</v>
      </c>
      <c r="F70" s="51">
        <v>43830</v>
      </c>
      <c r="G70" s="113">
        <f>J70</f>
        <v>848.6</v>
      </c>
      <c r="H70" s="104"/>
      <c r="I70" s="111"/>
      <c r="J70" s="104">
        <v>848.6</v>
      </c>
      <c r="K70" s="104"/>
      <c r="L70" s="113">
        <f>O70</f>
        <v>848.6</v>
      </c>
      <c r="M70" s="99"/>
      <c r="N70" s="105"/>
      <c r="O70" s="99">
        <f>J70</f>
        <v>848.6</v>
      </c>
      <c r="P70" s="99"/>
      <c r="Q70" s="113">
        <f>T70</f>
        <v>848.6</v>
      </c>
      <c r="R70" s="99"/>
      <c r="S70" s="105"/>
      <c r="T70" s="99">
        <f>J70</f>
        <v>848.6</v>
      </c>
      <c r="U70" s="99"/>
      <c r="V70" s="54"/>
      <c r="W70" s="54"/>
      <c r="X70" s="14" t="s">
        <v>99</v>
      </c>
      <c r="Y70" s="14" t="s">
        <v>107</v>
      </c>
    </row>
    <row r="71" spans="1:24" s="14" customFormat="1" ht="163.5" customHeight="1">
      <c r="A71" s="13"/>
      <c r="B71" s="24"/>
      <c r="C71" s="80" t="s">
        <v>70</v>
      </c>
      <c r="D71" s="107" t="s">
        <v>128</v>
      </c>
      <c r="E71" s="51">
        <v>43466</v>
      </c>
      <c r="F71" s="51">
        <v>43830</v>
      </c>
      <c r="G71" s="113">
        <v>165</v>
      </c>
      <c r="H71" s="104"/>
      <c r="I71" s="111"/>
      <c r="J71" s="104">
        <v>165</v>
      </c>
      <c r="K71" s="104"/>
      <c r="L71" s="113">
        <f>SUM(M71,N71,O71,P71)</f>
        <v>165</v>
      </c>
      <c r="M71" s="99"/>
      <c r="N71" s="105"/>
      <c r="O71" s="99">
        <v>165</v>
      </c>
      <c r="P71" s="99"/>
      <c r="Q71" s="113">
        <f>SUM(R71,S71,T71,U71)</f>
        <v>165</v>
      </c>
      <c r="R71" s="99"/>
      <c r="S71" s="105"/>
      <c r="T71" s="99">
        <v>165</v>
      </c>
      <c r="U71" s="99"/>
      <c r="V71" s="54"/>
      <c r="W71" s="54"/>
      <c r="X71" s="14" t="s">
        <v>98</v>
      </c>
    </row>
    <row r="72" spans="1:23" s="14" customFormat="1" ht="121.5" customHeight="1">
      <c r="A72" s="13"/>
      <c r="B72" s="24"/>
      <c r="C72" s="79" t="s">
        <v>117</v>
      </c>
      <c r="D72" s="103" t="s">
        <v>73</v>
      </c>
      <c r="E72" s="51">
        <v>43466</v>
      </c>
      <c r="F72" s="51">
        <v>43830</v>
      </c>
      <c r="G72" s="113">
        <v>0</v>
      </c>
      <c r="H72" s="104"/>
      <c r="I72" s="111"/>
      <c r="J72" s="104">
        <v>0</v>
      </c>
      <c r="K72" s="104"/>
      <c r="L72" s="113">
        <v>0</v>
      </c>
      <c r="M72" s="99"/>
      <c r="N72" s="105"/>
      <c r="O72" s="99">
        <v>0</v>
      </c>
      <c r="P72" s="99"/>
      <c r="Q72" s="113">
        <v>0</v>
      </c>
      <c r="R72" s="99"/>
      <c r="S72" s="105"/>
      <c r="T72" s="99">
        <v>0</v>
      </c>
      <c r="U72" s="99"/>
      <c r="V72" s="54"/>
      <c r="W72" s="54"/>
    </row>
    <row r="73" spans="1:25" s="14" customFormat="1" ht="121.5" customHeight="1">
      <c r="A73" s="13"/>
      <c r="B73" s="24"/>
      <c r="C73" s="127" t="s">
        <v>17</v>
      </c>
      <c r="D73" s="108" t="s">
        <v>18</v>
      </c>
      <c r="E73" s="51">
        <v>43466</v>
      </c>
      <c r="F73" s="51">
        <v>43830</v>
      </c>
      <c r="G73" s="118">
        <f aca="true" t="shared" si="14" ref="G73:U73">SUM(G74,G76)</f>
        <v>175.56</v>
      </c>
      <c r="H73" s="109">
        <f t="shared" si="14"/>
        <v>0</v>
      </c>
      <c r="I73" s="112">
        <f t="shared" si="14"/>
        <v>0</v>
      </c>
      <c r="J73" s="109">
        <f t="shared" si="14"/>
        <v>175.56</v>
      </c>
      <c r="K73" s="109">
        <f t="shared" si="14"/>
        <v>0</v>
      </c>
      <c r="L73" s="118">
        <f>L74+L76</f>
        <v>175.56</v>
      </c>
      <c r="M73" s="109">
        <f t="shared" si="14"/>
        <v>0</v>
      </c>
      <c r="N73" s="112">
        <f t="shared" si="14"/>
        <v>0</v>
      </c>
      <c r="O73" s="109">
        <f t="shared" si="14"/>
        <v>175.56</v>
      </c>
      <c r="P73" s="109">
        <f t="shared" si="14"/>
        <v>0</v>
      </c>
      <c r="Q73" s="118">
        <f>Q74+Q76</f>
        <v>175.56</v>
      </c>
      <c r="R73" s="109">
        <f t="shared" si="14"/>
        <v>0</v>
      </c>
      <c r="S73" s="112">
        <f t="shared" si="14"/>
        <v>0</v>
      </c>
      <c r="T73" s="109">
        <f t="shared" si="14"/>
        <v>175.56</v>
      </c>
      <c r="U73" s="109">
        <f t="shared" si="14"/>
        <v>0</v>
      </c>
      <c r="V73" s="54"/>
      <c r="W73" s="54" t="s">
        <v>96</v>
      </c>
      <c r="X73" s="14" t="s">
        <v>97</v>
      </c>
      <c r="Y73" s="14" t="s">
        <v>95</v>
      </c>
    </row>
    <row r="74" spans="1:26" s="14" customFormat="1" ht="121.5" customHeight="1">
      <c r="A74" s="13"/>
      <c r="B74" s="24"/>
      <c r="C74" s="45" t="s">
        <v>41</v>
      </c>
      <c r="D74" s="108" t="s">
        <v>18</v>
      </c>
      <c r="E74" s="51">
        <v>43466</v>
      </c>
      <c r="F74" s="51">
        <v>43830</v>
      </c>
      <c r="G74" s="118">
        <f>SUM(G75)</f>
        <v>28.56</v>
      </c>
      <c r="H74" s="109">
        <f aca="true" t="shared" si="15" ref="H74:U74">SUM(H75)</f>
        <v>0</v>
      </c>
      <c r="I74" s="112">
        <f t="shared" si="15"/>
        <v>0</v>
      </c>
      <c r="J74" s="109">
        <f t="shared" si="15"/>
        <v>28.56</v>
      </c>
      <c r="K74" s="109">
        <f t="shared" si="15"/>
        <v>0</v>
      </c>
      <c r="L74" s="118">
        <f>SUM(L75)</f>
        <v>28.56</v>
      </c>
      <c r="M74" s="109">
        <f t="shared" si="15"/>
        <v>0</v>
      </c>
      <c r="N74" s="112">
        <f t="shared" si="15"/>
        <v>0</v>
      </c>
      <c r="O74" s="109">
        <v>28.56</v>
      </c>
      <c r="P74" s="109">
        <f t="shared" si="15"/>
        <v>0</v>
      </c>
      <c r="Q74" s="118">
        <f>SUM(Q75)</f>
        <v>28.56</v>
      </c>
      <c r="R74" s="109">
        <f t="shared" si="15"/>
        <v>0</v>
      </c>
      <c r="S74" s="112">
        <f t="shared" si="15"/>
        <v>0</v>
      </c>
      <c r="T74" s="109">
        <f t="shared" si="15"/>
        <v>28.56</v>
      </c>
      <c r="U74" s="109">
        <f t="shared" si="15"/>
        <v>0</v>
      </c>
      <c r="V74" s="54"/>
      <c r="W74" s="54"/>
      <c r="X74" s="14" t="s">
        <v>92</v>
      </c>
      <c r="Z74" s="14" t="s">
        <v>108</v>
      </c>
    </row>
    <row r="75" spans="1:23" s="14" customFormat="1" ht="121.5" customHeight="1">
      <c r="A75" s="13"/>
      <c r="B75" s="24"/>
      <c r="C75" s="43" t="s">
        <v>57</v>
      </c>
      <c r="D75" s="97" t="s">
        <v>18</v>
      </c>
      <c r="E75" s="51">
        <v>43466</v>
      </c>
      <c r="F75" s="51">
        <v>43830</v>
      </c>
      <c r="G75" s="113">
        <f>J75</f>
        <v>28.56</v>
      </c>
      <c r="H75" s="104"/>
      <c r="I75" s="111"/>
      <c r="J75" s="104">
        <v>28.56</v>
      </c>
      <c r="K75" s="104"/>
      <c r="L75" s="113">
        <f>O75</f>
        <v>28.56</v>
      </c>
      <c r="M75" s="99"/>
      <c r="N75" s="105"/>
      <c r="O75" s="99">
        <v>28.56</v>
      </c>
      <c r="P75" s="99"/>
      <c r="Q75" s="113">
        <f>T75</f>
        <v>28.56</v>
      </c>
      <c r="R75" s="99"/>
      <c r="S75" s="105"/>
      <c r="T75" s="99">
        <v>28.56</v>
      </c>
      <c r="U75" s="99"/>
      <c r="V75" s="54"/>
      <c r="W75" s="54"/>
    </row>
    <row r="76" spans="1:23" s="14" customFormat="1" ht="121.5" customHeight="1">
      <c r="A76" s="13"/>
      <c r="B76" s="24"/>
      <c r="C76" s="66" t="s">
        <v>33</v>
      </c>
      <c r="D76" s="43" t="s">
        <v>18</v>
      </c>
      <c r="E76" s="51">
        <v>43466</v>
      </c>
      <c r="F76" s="51">
        <v>43830</v>
      </c>
      <c r="G76" s="82">
        <f aca="true" t="shared" si="16" ref="G76:U76">SUM(G77,G78,G79)</f>
        <v>147</v>
      </c>
      <c r="H76" s="35">
        <f t="shared" si="16"/>
        <v>0</v>
      </c>
      <c r="I76" s="87">
        <f t="shared" si="16"/>
        <v>0</v>
      </c>
      <c r="J76" s="35">
        <f t="shared" si="16"/>
        <v>147</v>
      </c>
      <c r="K76" s="35">
        <f t="shared" si="16"/>
        <v>0</v>
      </c>
      <c r="L76" s="82">
        <f t="shared" si="16"/>
        <v>147</v>
      </c>
      <c r="M76" s="35">
        <f t="shared" si="16"/>
        <v>0</v>
      </c>
      <c r="N76" s="87">
        <f t="shared" si="16"/>
        <v>0</v>
      </c>
      <c r="O76" s="35">
        <f t="shared" si="16"/>
        <v>147</v>
      </c>
      <c r="P76" s="35">
        <f t="shared" si="16"/>
        <v>0</v>
      </c>
      <c r="Q76" s="82">
        <f>Q77+Q78+Q79</f>
        <v>147</v>
      </c>
      <c r="R76" s="35">
        <f t="shared" si="16"/>
        <v>0</v>
      </c>
      <c r="S76" s="87">
        <f t="shared" si="16"/>
        <v>0</v>
      </c>
      <c r="T76" s="35">
        <f t="shared" si="16"/>
        <v>147</v>
      </c>
      <c r="U76" s="35">
        <f t="shared" si="16"/>
        <v>0</v>
      </c>
      <c r="V76" s="54"/>
      <c r="W76" s="54"/>
    </row>
    <row r="77" spans="1:23" s="14" customFormat="1" ht="121.5" customHeight="1">
      <c r="A77" s="13"/>
      <c r="B77" s="24"/>
      <c r="C77" s="52" t="s">
        <v>58</v>
      </c>
      <c r="D77" s="43" t="s">
        <v>18</v>
      </c>
      <c r="E77" s="51">
        <v>43466</v>
      </c>
      <c r="F77" s="51">
        <v>43830</v>
      </c>
      <c r="G77" s="113">
        <v>50</v>
      </c>
      <c r="H77" s="104"/>
      <c r="I77" s="111"/>
      <c r="J77" s="104">
        <v>50</v>
      </c>
      <c r="K77" s="104"/>
      <c r="L77" s="113">
        <f>O77</f>
        <v>50</v>
      </c>
      <c r="M77" s="99"/>
      <c r="N77" s="105"/>
      <c r="O77" s="99">
        <v>50</v>
      </c>
      <c r="P77" s="99"/>
      <c r="Q77" s="113">
        <f>T77</f>
        <v>50</v>
      </c>
      <c r="R77" s="99"/>
      <c r="S77" s="105"/>
      <c r="T77" s="99">
        <v>50</v>
      </c>
      <c r="U77" s="99"/>
      <c r="V77" s="54"/>
      <c r="W77" s="54"/>
    </row>
    <row r="78" spans="1:23" s="14" customFormat="1" ht="121.5" customHeight="1">
      <c r="A78" s="13"/>
      <c r="B78" s="24"/>
      <c r="C78" s="67" t="s">
        <v>59</v>
      </c>
      <c r="D78" s="43" t="s">
        <v>18</v>
      </c>
      <c r="E78" s="51">
        <v>43466</v>
      </c>
      <c r="F78" s="51">
        <v>43830</v>
      </c>
      <c r="G78" s="113">
        <v>60</v>
      </c>
      <c r="H78" s="104"/>
      <c r="I78" s="111"/>
      <c r="J78" s="104">
        <v>60</v>
      </c>
      <c r="K78" s="104"/>
      <c r="L78" s="113">
        <f>O78</f>
        <v>60</v>
      </c>
      <c r="M78" s="99"/>
      <c r="N78" s="105"/>
      <c r="O78" s="99">
        <v>60</v>
      </c>
      <c r="P78" s="99"/>
      <c r="Q78" s="113">
        <f>T78</f>
        <v>60</v>
      </c>
      <c r="R78" s="99"/>
      <c r="S78" s="105"/>
      <c r="T78" s="99">
        <v>60</v>
      </c>
      <c r="U78" s="99"/>
      <c r="V78" s="54"/>
      <c r="W78" s="54" t="s">
        <v>112</v>
      </c>
    </row>
    <row r="79" spans="1:23" s="14" customFormat="1" ht="121.5" customHeight="1">
      <c r="A79" s="13"/>
      <c r="B79" s="24"/>
      <c r="C79" s="44" t="s">
        <v>60</v>
      </c>
      <c r="D79" s="52" t="s">
        <v>18</v>
      </c>
      <c r="E79" s="51">
        <v>43466</v>
      </c>
      <c r="F79" s="51">
        <v>43830</v>
      </c>
      <c r="G79" s="113">
        <v>37</v>
      </c>
      <c r="H79" s="104"/>
      <c r="I79" s="111"/>
      <c r="J79" s="104">
        <v>37</v>
      </c>
      <c r="K79" s="104"/>
      <c r="L79" s="113">
        <f>O79</f>
        <v>37</v>
      </c>
      <c r="M79" s="99"/>
      <c r="N79" s="105"/>
      <c r="O79" s="99">
        <v>37</v>
      </c>
      <c r="P79" s="99"/>
      <c r="Q79" s="113">
        <f>T79</f>
        <v>37</v>
      </c>
      <c r="R79" s="99"/>
      <c r="S79" s="105"/>
      <c r="T79" s="99">
        <v>37</v>
      </c>
      <c r="U79" s="99"/>
      <c r="V79" s="54"/>
      <c r="W79" s="54"/>
    </row>
    <row r="80" spans="1:23" s="14" customFormat="1" ht="121.5" customHeight="1">
      <c r="A80" s="13"/>
      <c r="B80" s="24"/>
      <c r="C80" s="129" t="s">
        <v>20</v>
      </c>
      <c r="D80" s="52" t="s">
        <v>15</v>
      </c>
      <c r="E80" s="51">
        <v>43466</v>
      </c>
      <c r="F80" s="51">
        <v>43830</v>
      </c>
      <c r="G80" s="82">
        <f aca="true" t="shared" si="17" ref="G80:U80">SUM(G81,G94)</f>
        <v>6389.9</v>
      </c>
      <c r="H80" s="35">
        <f t="shared" si="17"/>
        <v>0</v>
      </c>
      <c r="I80" s="87">
        <f t="shared" si="17"/>
        <v>3458.4</v>
      </c>
      <c r="J80" s="35">
        <f t="shared" si="17"/>
        <v>2931.5</v>
      </c>
      <c r="K80" s="35">
        <f t="shared" si="17"/>
        <v>0</v>
      </c>
      <c r="L80" s="82">
        <f t="shared" si="17"/>
        <v>6389.9</v>
      </c>
      <c r="M80" s="35">
        <f t="shared" si="17"/>
        <v>0</v>
      </c>
      <c r="N80" s="87">
        <f t="shared" si="17"/>
        <v>3458.4</v>
      </c>
      <c r="O80" s="35">
        <f t="shared" si="17"/>
        <v>2931.5</v>
      </c>
      <c r="P80" s="35">
        <f t="shared" si="17"/>
        <v>0</v>
      </c>
      <c r="Q80" s="82">
        <f>SUM(Q81,Q94)</f>
        <v>6389.9</v>
      </c>
      <c r="R80" s="35">
        <f t="shared" si="17"/>
        <v>0</v>
      </c>
      <c r="S80" s="87">
        <f>SUM(S81,S94)</f>
        <v>3458.4</v>
      </c>
      <c r="T80" s="35">
        <f t="shared" si="17"/>
        <v>2931.5</v>
      </c>
      <c r="U80" s="35">
        <f t="shared" si="17"/>
        <v>0</v>
      </c>
      <c r="V80" s="54"/>
      <c r="W80" s="54"/>
    </row>
    <row r="81" spans="1:23" s="14" customFormat="1" ht="121.5" customHeight="1">
      <c r="A81" s="13"/>
      <c r="B81" s="24"/>
      <c r="C81" s="66" t="s">
        <v>61</v>
      </c>
      <c r="D81" s="52" t="s">
        <v>15</v>
      </c>
      <c r="E81" s="51">
        <v>43466</v>
      </c>
      <c r="F81" s="51">
        <v>43830</v>
      </c>
      <c r="G81" s="82">
        <f>G82+G83+G84+G85+G86+G87+G88+G89+G90+G91+G92+G93</f>
        <v>5431.5</v>
      </c>
      <c r="H81" s="82">
        <f>H82+H83+H84+H85+H86+H87+H88+H89+H90+H91+H92+H93</f>
        <v>0</v>
      </c>
      <c r="I81" s="82">
        <f>I82+I83+I84+I85+I86+I87+I88+I89+I90+I91+I92+I93</f>
        <v>3060</v>
      </c>
      <c r="J81" s="82">
        <f>J82+J83+J84+J85+J86+J87+J88+J89+J90+J91+J92+J93</f>
        <v>2371.5</v>
      </c>
      <c r="K81" s="35">
        <f>SUM(K82,K83,K84,K85,K86,K87,K88,K89,K90)</f>
        <v>0</v>
      </c>
      <c r="L81" s="82">
        <f>N81+O81</f>
        <v>5431.5</v>
      </c>
      <c r="M81" s="35">
        <f>SUM(M82,M83,M84,M85,M86,M87,M88,M89,M90)</f>
        <v>0</v>
      </c>
      <c r="N81" s="87">
        <f>I81</f>
        <v>3060</v>
      </c>
      <c r="O81" s="35">
        <f>J81</f>
        <v>2371.5</v>
      </c>
      <c r="P81" s="35">
        <f>SUM(P82,P83,P84,P85,P86,P87,P88,P89,P90)</f>
        <v>0</v>
      </c>
      <c r="Q81" s="82">
        <f>S81+T81</f>
        <v>5431.5</v>
      </c>
      <c r="R81" s="35">
        <f>SUM(R82,R83,R84,R85,R86,R87,R88,R89,R90,R91,R92)</f>
        <v>0</v>
      </c>
      <c r="S81" s="87">
        <f>I81</f>
        <v>3060</v>
      </c>
      <c r="T81" s="35">
        <f>J81</f>
        <v>2371.5</v>
      </c>
      <c r="U81" s="35">
        <f>SUM(U82,U83,U84,U85,U86,U87,U88,U89,U90)</f>
        <v>0</v>
      </c>
      <c r="V81" s="54"/>
      <c r="W81" s="54"/>
    </row>
    <row r="82" spans="1:25" s="14" customFormat="1" ht="121.5" customHeight="1">
      <c r="A82" s="13"/>
      <c r="B82" s="24"/>
      <c r="C82" s="52" t="s">
        <v>76</v>
      </c>
      <c r="D82" s="103" t="s">
        <v>15</v>
      </c>
      <c r="E82" s="51">
        <v>43466</v>
      </c>
      <c r="F82" s="51">
        <v>43830</v>
      </c>
      <c r="G82" s="113">
        <f aca="true" t="shared" si="18" ref="G82:G89">SUM(H82,I82,J82,K82)</f>
        <v>515.37</v>
      </c>
      <c r="H82" s="104"/>
      <c r="I82" s="111"/>
      <c r="J82" s="104">
        <v>515.37</v>
      </c>
      <c r="K82" s="104"/>
      <c r="L82" s="113">
        <f>O82</f>
        <v>515.37</v>
      </c>
      <c r="M82" s="99"/>
      <c r="N82" s="105"/>
      <c r="O82" s="99">
        <f aca="true" t="shared" si="19" ref="O82:O87">J82</f>
        <v>515.37</v>
      </c>
      <c r="P82" s="99"/>
      <c r="Q82" s="113">
        <f>T82</f>
        <v>515.37</v>
      </c>
      <c r="R82" s="99"/>
      <c r="S82" s="105"/>
      <c r="T82" s="99">
        <f aca="true" t="shared" si="20" ref="T82:T87">J82</f>
        <v>515.37</v>
      </c>
      <c r="U82" s="99"/>
      <c r="V82" s="54"/>
      <c r="W82" s="54"/>
      <c r="Y82" s="14" t="s">
        <v>105</v>
      </c>
    </row>
    <row r="83" spans="1:25" s="14" customFormat="1" ht="121.5" customHeight="1">
      <c r="A83" s="13"/>
      <c r="B83" s="24"/>
      <c r="C83" s="52" t="s">
        <v>77</v>
      </c>
      <c r="D83" s="103" t="s">
        <v>15</v>
      </c>
      <c r="E83" s="51">
        <v>43466</v>
      </c>
      <c r="F83" s="51">
        <v>43830</v>
      </c>
      <c r="G83" s="113">
        <f>J83</f>
        <v>569.5</v>
      </c>
      <c r="H83" s="104"/>
      <c r="I83" s="111"/>
      <c r="J83" s="104">
        <v>569.5</v>
      </c>
      <c r="K83" s="104"/>
      <c r="L83" s="113">
        <f>O83</f>
        <v>569.5</v>
      </c>
      <c r="M83" s="99"/>
      <c r="N83" s="105"/>
      <c r="O83" s="99">
        <f t="shared" si="19"/>
        <v>569.5</v>
      </c>
      <c r="P83" s="99"/>
      <c r="Q83" s="113">
        <f>T83</f>
        <v>569.5</v>
      </c>
      <c r="R83" s="99"/>
      <c r="S83" s="105"/>
      <c r="T83" s="99">
        <f t="shared" si="20"/>
        <v>569.5</v>
      </c>
      <c r="U83" s="99"/>
      <c r="V83" s="54"/>
      <c r="W83" s="54"/>
      <c r="Y83" s="14" t="s">
        <v>104</v>
      </c>
    </row>
    <row r="84" spans="1:27" s="14" customFormat="1" ht="121.5" customHeight="1">
      <c r="A84" s="13"/>
      <c r="B84" s="24"/>
      <c r="C84" s="67" t="s">
        <v>75</v>
      </c>
      <c r="D84" s="103" t="s">
        <v>15</v>
      </c>
      <c r="E84" s="51">
        <v>43466</v>
      </c>
      <c r="F84" s="51">
        <v>43830</v>
      </c>
      <c r="G84" s="113">
        <f>J84</f>
        <v>89.6</v>
      </c>
      <c r="H84" s="104"/>
      <c r="I84" s="111"/>
      <c r="J84" s="104">
        <v>89.6</v>
      </c>
      <c r="K84" s="104"/>
      <c r="L84" s="113">
        <f>O84</f>
        <v>89.6</v>
      </c>
      <c r="M84" s="99"/>
      <c r="N84" s="105"/>
      <c r="O84" s="99">
        <f t="shared" si="19"/>
        <v>89.6</v>
      </c>
      <c r="P84" s="99"/>
      <c r="Q84" s="113">
        <f>T84</f>
        <v>89.6</v>
      </c>
      <c r="R84" s="99"/>
      <c r="S84" s="105"/>
      <c r="T84" s="99">
        <f t="shared" si="20"/>
        <v>89.6</v>
      </c>
      <c r="U84" s="99"/>
      <c r="V84" s="54"/>
      <c r="W84" s="54"/>
      <c r="Z84" s="14" t="s">
        <v>94</v>
      </c>
      <c r="AA84" s="14" t="s">
        <v>102</v>
      </c>
    </row>
    <row r="85" spans="1:25" s="14" customFormat="1" ht="121.5" customHeight="1">
      <c r="A85" s="13"/>
      <c r="B85" s="24"/>
      <c r="C85" s="52" t="s">
        <v>78</v>
      </c>
      <c r="D85" s="103" t="s">
        <v>15</v>
      </c>
      <c r="E85" s="51">
        <v>43466</v>
      </c>
      <c r="F85" s="51">
        <v>43830</v>
      </c>
      <c r="G85" s="113">
        <f>J85</f>
        <v>66</v>
      </c>
      <c r="H85" s="104"/>
      <c r="I85" s="111"/>
      <c r="J85" s="104">
        <v>66</v>
      </c>
      <c r="K85" s="104"/>
      <c r="L85" s="113">
        <f>O85</f>
        <v>66</v>
      </c>
      <c r="M85" s="99"/>
      <c r="N85" s="105"/>
      <c r="O85" s="99">
        <f t="shared" si="19"/>
        <v>66</v>
      </c>
      <c r="P85" s="99"/>
      <c r="Q85" s="113">
        <f>T85</f>
        <v>66</v>
      </c>
      <c r="R85" s="99"/>
      <c r="S85" s="105"/>
      <c r="T85" s="99">
        <f t="shared" si="20"/>
        <v>66</v>
      </c>
      <c r="U85" s="99"/>
      <c r="V85" s="54"/>
      <c r="W85" s="54"/>
      <c r="Y85" s="14" t="s">
        <v>103</v>
      </c>
    </row>
    <row r="86" spans="1:23" s="14" customFormat="1" ht="121.5" customHeight="1">
      <c r="A86" s="13"/>
      <c r="B86" s="24"/>
      <c r="C86" s="52" t="s">
        <v>79</v>
      </c>
      <c r="D86" s="103" t="s">
        <v>15</v>
      </c>
      <c r="E86" s="51">
        <v>43466</v>
      </c>
      <c r="F86" s="51">
        <v>43830</v>
      </c>
      <c r="G86" s="113">
        <f>J86</f>
        <v>129.8</v>
      </c>
      <c r="H86" s="104"/>
      <c r="I86" s="111"/>
      <c r="J86" s="104">
        <v>129.8</v>
      </c>
      <c r="K86" s="104"/>
      <c r="L86" s="113">
        <f>SUM(M86,N86,O86,P86)</f>
        <v>129.8</v>
      </c>
      <c r="M86" s="99"/>
      <c r="N86" s="105"/>
      <c r="O86" s="99">
        <f t="shared" si="19"/>
        <v>129.8</v>
      </c>
      <c r="P86" s="99"/>
      <c r="Q86" s="113">
        <f>SUM(R86,S86,T86,U86)</f>
        <v>129.8</v>
      </c>
      <c r="R86" s="99"/>
      <c r="S86" s="105"/>
      <c r="T86" s="99">
        <f t="shared" si="20"/>
        <v>129.8</v>
      </c>
      <c r="U86" s="99"/>
      <c r="V86" s="54"/>
      <c r="W86" s="54"/>
    </row>
    <row r="87" spans="1:23" s="14" customFormat="1" ht="121.5" customHeight="1">
      <c r="A87" s="13"/>
      <c r="B87" s="24"/>
      <c r="C87" s="52" t="s">
        <v>80</v>
      </c>
      <c r="D87" s="103" t="s">
        <v>15</v>
      </c>
      <c r="E87" s="51">
        <v>43466</v>
      </c>
      <c r="F87" s="51">
        <v>43830</v>
      </c>
      <c r="G87" s="113">
        <f t="shared" si="18"/>
        <v>50</v>
      </c>
      <c r="H87" s="104"/>
      <c r="I87" s="111"/>
      <c r="J87" s="104">
        <v>50</v>
      </c>
      <c r="K87" s="104"/>
      <c r="L87" s="113">
        <f>SUM(M87,N87,O87,P87)</f>
        <v>50</v>
      </c>
      <c r="M87" s="99"/>
      <c r="N87" s="105"/>
      <c r="O87" s="99">
        <f t="shared" si="19"/>
        <v>50</v>
      </c>
      <c r="P87" s="99"/>
      <c r="Q87" s="113">
        <f>SUM(R87,S87,T87,U87)</f>
        <v>50</v>
      </c>
      <c r="R87" s="99"/>
      <c r="S87" s="105"/>
      <c r="T87" s="99">
        <f t="shared" si="20"/>
        <v>50</v>
      </c>
      <c r="U87" s="99"/>
      <c r="V87" s="54"/>
      <c r="W87" s="54"/>
    </row>
    <row r="88" spans="1:23" s="14" customFormat="1" ht="121.5" customHeight="1">
      <c r="A88" s="13"/>
      <c r="B88" s="24"/>
      <c r="C88" s="52" t="s">
        <v>83</v>
      </c>
      <c r="D88" s="103" t="s">
        <v>15</v>
      </c>
      <c r="E88" s="51">
        <v>43466</v>
      </c>
      <c r="F88" s="51">
        <v>43830</v>
      </c>
      <c r="G88" s="113">
        <f t="shared" si="18"/>
        <v>55</v>
      </c>
      <c r="H88" s="104"/>
      <c r="I88" s="111"/>
      <c r="J88" s="104">
        <v>55</v>
      </c>
      <c r="K88" s="104"/>
      <c r="L88" s="113">
        <f>O88</f>
        <v>55</v>
      </c>
      <c r="M88" s="99"/>
      <c r="N88" s="105">
        <v>0</v>
      </c>
      <c r="O88" s="99">
        <v>55</v>
      </c>
      <c r="P88" s="99"/>
      <c r="Q88" s="113">
        <f>T88</f>
        <v>55</v>
      </c>
      <c r="R88" s="99"/>
      <c r="S88" s="105">
        <v>0</v>
      </c>
      <c r="T88" s="99">
        <v>55</v>
      </c>
      <c r="U88" s="99"/>
      <c r="V88" s="54"/>
      <c r="W88" s="54"/>
    </row>
    <row r="89" spans="1:23" s="14" customFormat="1" ht="121.5" customHeight="1">
      <c r="A89" s="13"/>
      <c r="B89" s="24"/>
      <c r="C89" s="52" t="s">
        <v>81</v>
      </c>
      <c r="D89" s="103" t="s">
        <v>15</v>
      </c>
      <c r="E89" s="51">
        <v>43466</v>
      </c>
      <c r="F89" s="51">
        <v>43830</v>
      </c>
      <c r="G89" s="113">
        <f t="shared" si="18"/>
        <v>103.83</v>
      </c>
      <c r="H89" s="104"/>
      <c r="I89" s="111"/>
      <c r="J89" s="104">
        <v>103.83</v>
      </c>
      <c r="K89" s="104"/>
      <c r="L89" s="113">
        <f>O89</f>
        <v>103.83</v>
      </c>
      <c r="M89" s="99"/>
      <c r="N89" s="105"/>
      <c r="O89" s="99">
        <f>J89</f>
        <v>103.83</v>
      </c>
      <c r="P89" s="99"/>
      <c r="Q89" s="113">
        <f>T89</f>
        <v>103.83</v>
      </c>
      <c r="R89" s="99"/>
      <c r="S89" s="105"/>
      <c r="T89" s="99">
        <f>J89</f>
        <v>103.83</v>
      </c>
      <c r="U89" s="99"/>
      <c r="V89" s="54"/>
      <c r="W89" s="54"/>
    </row>
    <row r="90" spans="1:23" s="14" customFormat="1" ht="121.5" customHeight="1">
      <c r="A90" s="13"/>
      <c r="B90" s="24"/>
      <c r="C90" s="71" t="s">
        <v>82</v>
      </c>
      <c r="D90" s="106" t="s">
        <v>15</v>
      </c>
      <c r="E90" s="51">
        <v>43466</v>
      </c>
      <c r="F90" s="51">
        <v>43830</v>
      </c>
      <c r="G90" s="113">
        <f>SUM(H90,I90,J90,K90)</f>
        <v>260</v>
      </c>
      <c r="H90" s="104"/>
      <c r="I90" s="111"/>
      <c r="J90" s="104">
        <v>260</v>
      </c>
      <c r="K90" s="104"/>
      <c r="L90" s="113">
        <f>O90</f>
        <v>260</v>
      </c>
      <c r="M90" s="99"/>
      <c r="N90" s="105"/>
      <c r="O90" s="99">
        <f>J90</f>
        <v>260</v>
      </c>
      <c r="P90" s="99"/>
      <c r="Q90" s="113">
        <f>T90</f>
        <v>260</v>
      </c>
      <c r="R90" s="99"/>
      <c r="S90" s="105"/>
      <c r="T90" s="99">
        <f>J90</f>
        <v>260</v>
      </c>
      <c r="U90" s="99"/>
      <c r="V90" s="54"/>
      <c r="W90" s="54"/>
    </row>
    <row r="91" spans="1:23" s="14" customFormat="1" ht="121.5" customHeight="1">
      <c r="A91" s="13"/>
      <c r="B91" s="24"/>
      <c r="C91" s="70" t="s">
        <v>110</v>
      </c>
      <c r="D91" s="103" t="s">
        <v>15</v>
      </c>
      <c r="E91" s="51">
        <v>43466</v>
      </c>
      <c r="F91" s="51">
        <v>43830</v>
      </c>
      <c r="G91" s="113">
        <f>SUM(H91,I91,J91,K91)</f>
        <v>94</v>
      </c>
      <c r="H91" s="104"/>
      <c r="I91" s="111">
        <v>60</v>
      </c>
      <c r="J91" s="104">
        <v>34</v>
      </c>
      <c r="K91" s="104"/>
      <c r="L91" s="113">
        <f>SUM(M91,N91,O91,P91)</f>
        <v>94</v>
      </c>
      <c r="M91" s="99"/>
      <c r="N91" s="105">
        <f>I91</f>
        <v>60</v>
      </c>
      <c r="O91" s="99">
        <f>J91</f>
        <v>34</v>
      </c>
      <c r="P91" s="99"/>
      <c r="Q91" s="113">
        <f>SUM(R91,S91,T91,U91)</f>
        <v>94</v>
      </c>
      <c r="R91" s="99"/>
      <c r="S91" s="105">
        <f>I91</f>
        <v>60</v>
      </c>
      <c r="T91" s="99">
        <f>J91</f>
        <v>34</v>
      </c>
      <c r="U91" s="99"/>
      <c r="V91" s="54"/>
      <c r="W91" s="54"/>
    </row>
    <row r="92" spans="1:23" s="14" customFormat="1" ht="121.5" customHeight="1">
      <c r="A92" s="13"/>
      <c r="B92" s="24"/>
      <c r="C92" s="70" t="s">
        <v>111</v>
      </c>
      <c r="D92" s="79" t="s">
        <v>15</v>
      </c>
      <c r="E92" s="51">
        <v>43466</v>
      </c>
      <c r="F92" s="51">
        <v>43830</v>
      </c>
      <c r="G92" s="115">
        <f>J92</f>
        <v>163.4</v>
      </c>
      <c r="H92" s="42"/>
      <c r="I92" s="88"/>
      <c r="J92" s="94">
        <v>163.4</v>
      </c>
      <c r="K92" s="42"/>
      <c r="L92" s="115">
        <f>SUM(M92,N92,O92,P92)</f>
        <v>163.4</v>
      </c>
      <c r="M92" s="64"/>
      <c r="N92" s="92"/>
      <c r="O92" s="57">
        <f>J92</f>
        <v>163.4</v>
      </c>
      <c r="P92" s="64"/>
      <c r="Q92" s="115">
        <f>SUM(R92,S92,T92,U92)</f>
        <v>163.4</v>
      </c>
      <c r="R92" s="64"/>
      <c r="S92" s="92"/>
      <c r="T92" s="57">
        <f>J92</f>
        <v>163.4</v>
      </c>
      <c r="U92" s="64"/>
      <c r="V92" s="54"/>
      <c r="W92" s="54"/>
    </row>
    <row r="93" spans="1:23" s="14" customFormat="1" ht="121.5" customHeight="1">
      <c r="A93" s="13"/>
      <c r="B93" s="24"/>
      <c r="C93" s="79" t="s">
        <v>130</v>
      </c>
      <c r="D93" s="79" t="s">
        <v>15</v>
      </c>
      <c r="E93" s="51">
        <v>43466</v>
      </c>
      <c r="F93" s="51">
        <v>43830</v>
      </c>
      <c r="G93" s="115">
        <f>I93+J93</f>
        <v>3335</v>
      </c>
      <c r="H93" s="42"/>
      <c r="I93" s="88">
        <v>3000</v>
      </c>
      <c r="J93" s="94">
        <v>335</v>
      </c>
      <c r="K93" s="42"/>
      <c r="L93" s="115">
        <f>N93+O93</f>
        <v>3335</v>
      </c>
      <c r="M93" s="64"/>
      <c r="N93" s="92">
        <v>3000</v>
      </c>
      <c r="O93" s="57">
        <f>J93</f>
        <v>335</v>
      </c>
      <c r="P93" s="64"/>
      <c r="Q93" s="115">
        <f>S93+T93</f>
        <v>3335</v>
      </c>
      <c r="R93" s="64"/>
      <c r="S93" s="92">
        <v>3000</v>
      </c>
      <c r="T93" s="57">
        <f>J93</f>
        <v>335</v>
      </c>
      <c r="U93" s="64"/>
      <c r="V93" s="54"/>
      <c r="W93" s="54"/>
    </row>
    <row r="94" spans="1:23" s="14" customFormat="1" ht="121.5" customHeight="1">
      <c r="A94" s="13"/>
      <c r="B94" s="24"/>
      <c r="C94" s="66" t="s">
        <v>23</v>
      </c>
      <c r="D94" s="69"/>
      <c r="E94" s="51">
        <v>43466</v>
      </c>
      <c r="F94" s="51">
        <v>43830</v>
      </c>
      <c r="G94" s="116">
        <f aca="true" t="shared" si="21" ref="G94:U94">SUM(G95,G96)</f>
        <v>958.4</v>
      </c>
      <c r="H94" s="56">
        <f t="shared" si="21"/>
        <v>0</v>
      </c>
      <c r="I94" s="86">
        <f t="shared" si="21"/>
        <v>398.4</v>
      </c>
      <c r="J94" s="56">
        <f t="shared" si="21"/>
        <v>560</v>
      </c>
      <c r="K94" s="56">
        <f t="shared" si="21"/>
        <v>0</v>
      </c>
      <c r="L94" s="116">
        <f>L95+L96</f>
        <v>958.4</v>
      </c>
      <c r="M94" s="56">
        <f t="shared" si="21"/>
        <v>0</v>
      </c>
      <c r="N94" s="86">
        <f t="shared" si="21"/>
        <v>398.4</v>
      </c>
      <c r="O94" s="56">
        <f>O95+O96</f>
        <v>560</v>
      </c>
      <c r="P94" s="56">
        <f t="shared" si="21"/>
        <v>0</v>
      </c>
      <c r="Q94" s="116">
        <f>S94+T94</f>
        <v>958.4</v>
      </c>
      <c r="R94" s="56">
        <f t="shared" si="21"/>
        <v>0</v>
      </c>
      <c r="S94" s="86">
        <f t="shared" si="21"/>
        <v>398.4</v>
      </c>
      <c r="T94" s="56">
        <f>T95+T96</f>
        <v>560</v>
      </c>
      <c r="U94" s="56">
        <f t="shared" si="21"/>
        <v>0</v>
      </c>
      <c r="V94" s="54"/>
      <c r="W94" s="54"/>
    </row>
    <row r="95" spans="1:23" s="14" customFormat="1" ht="121.5" customHeight="1">
      <c r="A95" s="13"/>
      <c r="B95" s="24"/>
      <c r="C95" s="52" t="s">
        <v>67</v>
      </c>
      <c r="D95" s="103" t="s">
        <v>73</v>
      </c>
      <c r="E95" s="51">
        <v>43466</v>
      </c>
      <c r="F95" s="51">
        <v>43830</v>
      </c>
      <c r="G95" s="113">
        <v>450</v>
      </c>
      <c r="H95" s="104"/>
      <c r="I95" s="111"/>
      <c r="J95" s="104">
        <v>450</v>
      </c>
      <c r="K95" s="104"/>
      <c r="L95" s="113">
        <f>O95</f>
        <v>450</v>
      </c>
      <c r="M95" s="99"/>
      <c r="N95" s="105"/>
      <c r="O95" s="99">
        <f>J95</f>
        <v>450</v>
      </c>
      <c r="P95" s="99"/>
      <c r="Q95" s="113">
        <f>T95</f>
        <v>450</v>
      </c>
      <c r="R95" s="99"/>
      <c r="S95" s="105"/>
      <c r="T95" s="99">
        <f>J95</f>
        <v>450</v>
      </c>
      <c r="U95" s="95"/>
      <c r="V95" s="54"/>
      <c r="W95" s="54"/>
    </row>
    <row r="96" spans="1:23" s="14" customFormat="1" ht="121.5" customHeight="1">
      <c r="A96" s="13"/>
      <c r="B96" s="24"/>
      <c r="C96" s="52" t="s">
        <v>68</v>
      </c>
      <c r="D96" s="103" t="s">
        <v>15</v>
      </c>
      <c r="E96" s="51">
        <v>43466</v>
      </c>
      <c r="F96" s="51">
        <v>43830</v>
      </c>
      <c r="G96" s="113">
        <f>I96+J96</f>
        <v>508.4</v>
      </c>
      <c r="H96" s="104"/>
      <c r="I96" s="111">
        <v>398.4</v>
      </c>
      <c r="J96" s="104">
        <v>110</v>
      </c>
      <c r="K96" s="104"/>
      <c r="L96" s="113">
        <f>O96+N96</f>
        <v>508.4</v>
      </c>
      <c r="M96" s="99"/>
      <c r="N96" s="105">
        <f>I96</f>
        <v>398.4</v>
      </c>
      <c r="O96" s="99">
        <f>J96</f>
        <v>110</v>
      </c>
      <c r="P96" s="99"/>
      <c r="Q96" s="113">
        <f>S96+T96</f>
        <v>508.4</v>
      </c>
      <c r="R96" s="99"/>
      <c r="S96" s="105">
        <f>I96</f>
        <v>398.4</v>
      </c>
      <c r="T96" s="99">
        <f>J96</f>
        <v>110</v>
      </c>
      <c r="U96" s="95"/>
      <c r="V96" s="54"/>
      <c r="W96" s="54"/>
    </row>
    <row r="97" spans="12:23" ht="121.5" customHeight="1">
      <c r="L97" s="61"/>
      <c r="M97" s="61"/>
      <c r="N97" s="61"/>
      <c r="O97" s="93"/>
      <c r="P97" s="61"/>
      <c r="Q97" s="61"/>
      <c r="R97" s="61"/>
      <c r="S97" s="59"/>
      <c r="T97" s="93"/>
      <c r="U97" s="61"/>
      <c r="V97" s="61"/>
      <c r="W97" s="61"/>
    </row>
    <row r="98" spans="12:23" ht="121.5" customHeight="1"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</sheetData>
  <sheetProtection/>
  <mergeCells count="14">
    <mergeCell ref="C23:C24"/>
    <mergeCell ref="C37:C38"/>
    <mergeCell ref="C55:C56"/>
    <mergeCell ref="L4:P4"/>
    <mergeCell ref="C29:C30"/>
    <mergeCell ref="C31:C32"/>
    <mergeCell ref="Q4:U4"/>
    <mergeCell ref="C1:K1"/>
    <mergeCell ref="A4:C5"/>
    <mergeCell ref="D4:D5"/>
    <mergeCell ref="E4:F4"/>
    <mergeCell ref="G4:K4"/>
    <mergeCell ref="C2:G2"/>
    <mergeCell ref="C3:H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rowBreaks count="12" manualBreakCount="12">
    <brk id="9" min="2" max="20" man="1"/>
    <brk id="17" min="2" max="20" man="1"/>
    <brk id="26" min="2" max="20" man="1"/>
    <brk id="35" min="2" max="20" man="1"/>
    <brk id="42" min="2" max="20" man="1"/>
    <brk id="49" min="2" max="20" man="1"/>
    <brk id="57" min="2" max="20" man="1"/>
    <brk id="66" min="2" max="20" man="1"/>
    <brk id="72" min="2" max="20" man="1"/>
    <brk id="79" min="2" max="20" man="1"/>
    <brk id="99" min="2" max="20" man="1"/>
    <brk id="122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2015-01-20T11:19:13Z</cp:lastPrinted>
  <dcterms:created xsi:type="dcterms:W3CDTF">2006-09-16T00:00:00Z</dcterms:created>
  <dcterms:modified xsi:type="dcterms:W3CDTF">2020-02-12T06:21:25Z</dcterms:modified>
  <cp:category/>
  <cp:version/>
  <cp:contentType/>
  <cp:contentStatus/>
</cp:coreProperties>
</file>