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95" windowHeight="9975"/>
  </bookViews>
  <sheets>
    <sheet name="План реализации" sheetId="1" r:id="rId1"/>
    <sheet name="Показатели" sheetId="3" r:id="rId2"/>
  </sheets>
  <definedNames>
    <definedName name="_xlnm.Print_Titles" localSheetId="1">Показатели!$3:$6</definedName>
  </definedNames>
  <calcPr calcId="125725"/>
</workbook>
</file>

<file path=xl/calcChain.xml><?xml version="1.0" encoding="utf-8"?>
<calcChain xmlns="http://schemas.openxmlformats.org/spreadsheetml/2006/main">
  <c r="G40" i="3"/>
  <c r="G41"/>
  <c r="G42"/>
  <c r="G32"/>
  <c r="G34"/>
  <c r="G35"/>
  <c r="G36"/>
  <c r="G31"/>
  <c r="G27"/>
  <c r="G28"/>
  <c r="G29"/>
  <c r="G21"/>
  <c r="G22"/>
  <c r="G23"/>
  <c r="G24"/>
  <c r="G25"/>
  <c r="G26"/>
  <c r="G20"/>
  <c r="G8"/>
  <c r="U55" i="1"/>
  <c r="S55"/>
  <c r="G18" i="3"/>
  <c r="G17"/>
  <c r="G16"/>
  <c r="G15"/>
  <c r="G14"/>
  <c r="G13"/>
  <c r="G12"/>
  <c r="G11"/>
  <c r="G10"/>
  <c r="U46" i="1" l="1"/>
  <c r="G52"/>
  <c r="H52"/>
  <c r="I52"/>
  <c r="J52"/>
  <c r="K52"/>
  <c r="L52"/>
  <c r="M52"/>
  <c r="N52"/>
  <c r="O52"/>
  <c r="P52"/>
  <c r="Q52"/>
  <c r="F52"/>
  <c r="U28"/>
  <c r="S28"/>
  <c r="U37"/>
  <c r="S37"/>
  <c r="G30"/>
  <c r="H30"/>
  <c r="I30"/>
  <c r="J30"/>
  <c r="K30"/>
  <c r="L30"/>
  <c r="M30"/>
  <c r="N30"/>
  <c r="O30"/>
  <c r="P30"/>
  <c r="Q30"/>
  <c r="F30"/>
  <c r="U12"/>
  <c r="S12"/>
  <c r="G14" l="1"/>
  <c r="H14"/>
  <c r="I14"/>
  <c r="J14"/>
  <c r="K14"/>
  <c r="L14"/>
  <c r="M14"/>
  <c r="N14"/>
  <c r="O14"/>
  <c r="P14"/>
  <c r="Q14"/>
  <c r="F14"/>
  <c r="G8"/>
  <c r="G12" s="1"/>
  <c r="H8"/>
  <c r="H12" s="1"/>
  <c r="I8"/>
  <c r="I12" s="1"/>
  <c r="J8"/>
  <c r="K8"/>
  <c r="K12" s="1"/>
  <c r="L8"/>
  <c r="L12" s="1"/>
  <c r="M8"/>
  <c r="M12" s="1"/>
  <c r="N8"/>
  <c r="O8"/>
  <c r="O12" s="1"/>
  <c r="P8"/>
  <c r="P12" s="1"/>
  <c r="Q8"/>
  <c r="Q12" s="1"/>
  <c r="F8"/>
  <c r="F12" s="1"/>
  <c r="J12" l="1"/>
  <c r="N12"/>
  <c r="G48"/>
  <c r="G55" s="1"/>
  <c r="H48"/>
  <c r="H55" s="1"/>
  <c r="I48"/>
  <c r="I55" s="1"/>
  <c r="J48"/>
  <c r="J55" s="1"/>
  <c r="K48"/>
  <c r="K55" s="1"/>
  <c r="L48"/>
  <c r="L55" s="1"/>
  <c r="M48"/>
  <c r="M55" s="1"/>
  <c r="N48"/>
  <c r="N55" s="1"/>
  <c r="O48"/>
  <c r="O55" s="1"/>
  <c r="P48"/>
  <c r="P55" s="1"/>
  <c r="Q48"/>
  <c r="Q55" s="1"/>
  <c r="F48"/>
  <c r="F55" s="1"/>
  <c r="G39" l="1"/>
  <c r="H39"/>
  <c r="I39"/>
  <c r="J39"/>
  <c r="L39"/>
  <c r="M39"/>
  <c r="N39"/>
  <c r="O39"/>
  <c r="P39"/>
  <c r="Q39"/>
  <c r="F39"/>
  <c r="G43" l="1"/>
  <c r="H43"/>
  <c r="I43"/>
  <c r="J43"/>
  <c r="K43"/>
  <c r="L43"/>
  <c r="M43"/>
  <c r="N43"/>
  <c r="O43"/>
  <c r="P43"/>
  <c r="Q43"/>
  <c r="F43"/>
  <c r="G41"/>
  <c r="G46" s="1"/>
  <c r="H41"/>
  <c r="I41"/>
  <c r="I46" s="1"/>
  <c r="J41"/>
  <c r="J46" s="1"/>
  <c r="K41"/>
  <c r="K40" s="1"/>
  <c r="S46" s="1"/>
  <c r="L41"/>
  <c r="M41"/>
  <c r="M46" s="1"/>
  <c r="N41"/>
  <c r="N46" s="1"/>
  <c r="O41"/>
  <c r="O46" s="1"/>
  <c r="P41"/>
  <c r="Q41"/>
  <c r="Q46" s="1"/>
  <c r="F41"/>
  <c r="F46" s="1"/>
  <c r="L46" l="1"/>
  <c r="P46"/>
  <c r="H46"/>
  <c r="K39"/>
  <c r="K46" s="1"/>
  <c r="G25" l="1"/>
  <c r="H25"/>
  <c r="I25"/>
  <c r="J25"/>
  <c r="K25"/>
  <c r="L25"/>
  <c r="M25"/>
  <c r="N25"/>
  <c r="O25"/>
  <c r="P25"/>
  <c r="Q25"/>
  <c r="F25"/>
  <c r="G21"/>
  <c r="H21"/>
  <c r="I21"/>
  <c r="J21"/>
  <c r="K21"/>
  <c r="L21"/>
  <c r="M21"/>
  <c r="N21"/>
  <c r="O21"/>
  <c r="P21"/>
  <c r="Q21"/>
  <c r="F21"/>
  <c r="G16"/>
  <c r="G28" s="1"/>
  <c r="H16"/>
  <c r="I16"/>
  <c r="I28" s="1"/>
  <c r="J16"/>
  <c r="K16"/>
  <c r="L16"/>
  <c r="M16"/>
  <c r="N16"/>
  <c r="O16"/>
  <c r="P16"/>
  <c r="P28" s="1"/>
  <c r="Q16"/>
  <c r="Q28" s="1"/>
  <c r="F16"/>
  <c r="F28" s="1"/>
  <c r="N28" l="1"/>
  <c r="J28"/>
  <c r="K28"/>
  <c r="O28"/>
  <c r="H28"/>
  <c r="M28"/>
  <c r="L28"/>
  <c r="G34" l="1"/>
  <c r="G37" s="1"/>
  <c r="G56" s="1"/>
  <c r="H34"/>
  <c r="I34"/>
  <c r="I37" s="1"/>
  <c r="I56" s="1"/>
  <c r="J34"/>
  <c r="K34"/>
  <c r="K37" s="1"/>
  <c r="K56" s="1"/>
  <c r="L34"/>
  <c r="L37" s="1"/>
  <c r="L56" s="1"/>
  <c r="M34"/>
  <c r="M37" s="1"/>
  <c r="M56" s="1"/>
  <c r="N34"/>
  <c r="O34"/>
  <c r="O37" s="1"/>
  <c r="O56" s="1"/>
  <c r="P34"/>
  <c r="P37" s="1"/>
  <c r="P56" s="1"/>
  <c r="Q34"/>
  <c r="Q37" s="1"/>
  <c r="Q56" s="1"/>
  <c r="F34"/>
  <c r="F37" s="1"/>
  <c r="F56" s="1"/>
  <c r="N37" l="1"/>
  <c r="N56" s="1"/>
  <c r="N57" s="1"/>
  <c r="C60" s="1"/>
  <c r="C61" s="1"/>
  <c r="C63"/>
  <c r="J37"/>
  <c r="J56" s="1"/>
  <c r="J57" s="1"/>
  <c r="E63"/>
  <c r="F57"/>
  <c r="C59" s="1"/>
  <c r="H37"/>
  <c r="H56" s="1"/>
</calcChain>
</file>

<file path=xl/sharedStrings.xml><?xml version="1.0" encoding="utf-8"?>
<sst xmlns="http://schemas.openxmlformats.org/spreadsheetml/2006/main" count="322" uniqueCount="182">
  <si>
    <t>№</t>
  </si>
  <si>
    <t>Фактическое исполнение расходов на отчетную дату (нарастающим итогом), тыс. руб.</t>
  </si>
  <si>
    <t>Основное мероприятие 2. Информационная, консультационная поддержка субъектов малого и среднего предпринимательства</t>
  </si>
  <si>
    <t>Мероприятие 2.3. Размещение информации о деятельности субъектов малого и среднего предпринимательства и о наиболее заметных событиях в их бизнесе в текущем году в общественно-политической газете "Сельская новь"</t>
  </si>
  <si>
    <t>Мероприятие 2.6. Организация и проведение программы учебно-методического курса, включая консультации по бизнес-планам для стартовиков, начинающих предпринимательскую деятельность</t>
  </si>
  <si>
    <t>Основное мероприятие 3. Содействие в продвижении продукции (работ, услуг) субъектов малого и среднего предпринимательства на товарные рынки</t>
  </si>
  <si>
    <t>Мероприятие 3.1. Организация и проведение конкурса среди специалистов субъектов малого предпринимательства Волосовского муниципального района по парикмахерскому искусству</t>
  </si>
  <si>
    <t>Мероприятие 3.2. Организация и проведение конкурса среди специалистов субъектов малого предпринимательства Волосовского муниципального района по кулинарному искусству</t>
  </si>
  <si>
    <t xml:space="preserve">Подпрограмма 3 «Развитие малого, среднего предпринимательства и потребительского рынка Волосовского муниципального района Ленинградской области»  </t>
  </si>
  <si>
    <t>Наименование основного мероприятия, мероприятия основного   мероприятия</t>
  </si>
  <si>
    <t>Ответственный исполнитель (ОИВ)</t>
  </si>
  <si>
    <t>План расходов на реализацию государственной программы в отчетном   году, тыс. руб.</t>
  </si>
  <si>
    <t>Выполнено на отчетную  дату (нарастающим итогом), тыс. руб.</t>
  </si>
  <si>
    <t>ФБ</t>
  </si>
  <si>
    <t>ОБ</t>
  </si>
  <si>
    <t>МБ</t>
  </si>
  <si>
    <t>Проч. ист-ки</t>
  </si>
  <si>
    <t>Фактическая дата начала  реализ-ии мероприятия (квартал, год)</t>
  </si>
  <si>
    <t>Фактическая дата окончания реализ-ии мероприятия  (квартал, год)</t>
  </si>
  <si>
    <t>Отдел экономического развития и потребительского рынка АМО ВМР ЛО</t>
  </si>
  <si>
    <t>1.1</t>
  </si>
  <si>
    <t>2.1</t>
  </si>
  <si>
    <t>2.2</t>
  </si>
  <si>
    <t>2.3</t>
  </si>
  <si>
    <t>2.4</t>
  </si>
  <si>
    <t>4.1</t>
  </si>
  <si>
    <t>№ п/п</t>
  </si>
  <si>
    <t>Показатель (индикатор) (наименование)</t>
  </si>
  <si>
    <t>Отчетный год</t>
  </si>
  <si>
    <t>План</t>
  </si>
  <si>
    <t>Факт</t>
  </si>
  <si>
    <t>Число субъектов малого и среднего предпринимательства в расчете на 10 тыс. человек населения</t>
  </si>
  <si>
    <t>единиц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</si>
  <si>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</si>
  <si>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балл</t>
  </si>
  <si>
    <t>Количество переданных во владение и (или) в пользование  субъектам малого и среднего предпринимательства, организациям, образующим инфраструктуру поддержки предпринимательства, объектов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 на возмездной основе, безвозмездной основе или на льготных условиях</t>
  </si>
  <si>
    <t xml:space="preserve">Количество проведенных мероприятий, направленных на развитие малого и среднего предпринимательства на территории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</si>
  <si>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 xml:space="preserve">Количество экземпляров информационно-справочных, методических и презентационных материалов, посвященных вопросам развития малого и среднего предпринимательства </t>
  </si>
  <si>
    <t>Количество статей, посвященных деятельности субъектов малого и среднего предпринимательства и наиболее заметным событиям в их бизнесе, размещенных в общественно-политической газете "Сельская новь"</t>
  </si>
  <si>
    <t>Проведение мониторинга деятельности малого и среднего предпринимательства Волосовского муниципального района</t>
  </si>
  <si>
    <t>Количество участников конкурса среди специалистов субъектов малого предпринимательства Волосовского муниципального района по парикмахерскому искусству</t>
  </si>
  <si>
    <t>Количество участников конкурса среди специалистов субъектов малого предпринимательства Волосовского муниципального района по кулинарному искусству</t>
  </si>
  <si>
    <t>Количество начинающих предпринимательскую деятельность, получивших консультации по бизнес-планам, в рамках программы учебно-методического курса</t>
  </si>
  <si>
    <t>человек</t>
  </si>
  <si>
    <t>Год, предшествующий отчетному</t>
  </si>
  <si>
    <t>Значения показателей (инди­каторов) муниципальной программы, подпрограммы муниципальной программы</t>
  </si>
  <si>
    <t>Обоснование  отклонений значений  показателя (индикатора)</t>
  </si>
  <si>
    <t>Подпрограмма № 1. "Устойчивое развитие сельских территорий муниципального образования Волосовский муниципальный район Ленинградской области"</t>
  </si>
  <si>
    <t>1.1.1</t>
  </si>
  <si>
    <t>1.1.2</t>
  </si>
  <si>
    <t>Отдел архитектуры и капитального строительства АМО ВМР ЛО</t>
  </si>
  <si>
    <t>3 квартал 2014г.</t>
  </si>
  <si>
    <t>3 квартал 2014 г.</t>
  </si>
  <si>
    <t>Подпрограмма №2. «Материальная  поддержка  сельхозтоваропроизводителей агропромышленного  комплекса  Волосовского муниципального образования  Ленинградской области»</t>
  </si>
  <si>
    <t>Основное мероприятие 1. Развитие отраслей растениеводства</t>
  </si>
  <si>
    <t>Отдел сельского хозяйства администрации МО Волосовский МР ЛО</t>
  </si>
  <si>
    <t>Мероприятие 1.1. Поддержка производства картофеля. Возмещение части затрат на  выращивание   картофеля.Выделение субсидии на 1 га посевных площадей под картофелем</t>
  </si>
  <si>
    <t>2.1.1</t>
  </si>
  <si>
    <t>Итого по Подпрограмме №1</t>
  </si>
  <si>
    <t xml:space="preserve">Основное мероприятие 2. Поддержка крестьянских (фермерских) хозяйств </t>
  </si>
  <si>
    <t>Мероприятие 2.1. Поддержка производства картофеля. Возмещение части затрат на  выращивание   картофеля.Выделение субсидии на 1 га посевных площадей под картофелем</t>
  </si>
  <si>
    <t>Мероприятие 2.2. Поддержка развития рыбоводства в замкнутой  системе  водообеспечения</t>
  </si>
  <si>
    <t>Мероприятие 2.3. Развитие  сельского агротуризма. Возмещение части затрат на создание информационно-туристического центра и пополнение  зоопарка животных</t>
  </si>
  <si>
    <t>Мероприятие 2.4.  Поддержка развития  рыбоводства в открытых  бассейнах</t>
  </si>
  <si>
    <t>2.2.1</t>
  </si>
  <si>
    <t>2.2.2</t>
  </si>
  <si>
    <t>2.2.3</t>
  </si>
  <si>
    <t>2.2.4</t>
  </si>
  <si>
    <t>Основное мероприятие 3. Проведение конкурсов профессионального мастерства</t>
  </si>
  <si>
    <t>Мероприятие 3.1. Мероприятия по продвижению передового опыта. Конкурс  техников-биологов</t>
  </si>
  <si>
    <t>Мероприятие 3.2. Мероприятия по продвижению передового опыта. Конкурс  механизаторов- пахарей</t>
  </si>
  <si>
    <t>Мероприятие 3.3. Проведение  ежегодного слета  передовиков</t>
  </si>
  <si>
    <t>2.3.1</t>
  </si>
  <si>
    <t>2.3.2</t>
  </si>
  <si>
    <t>2.3.3</t>
  </si>
  <si>
    <t>Основное мероприятие 4. Осуществление отдельных государственных полномочий Ленинградской области по поддержке сельскохозяйственного производства</t>
  </si>
  <si>
    <t>Мероприятие 4.1. Организация выполнения отдельных государственных полномочий полномочий по поддержке сельскохозяйственного производства</t>
  </si>
  <si>
    <t>Мероприятие 4.2. Выполнение государственных полномочий по возмещению части затрат на приобретение комбикорма на содержание сельскохозяйственных животных и птицы К(Ф)Х и ЛПХ</t>
  </si>
  <si>
    <t>2.4.1</t>
  </si>
  <si>
    <t>2.4.2</t>
  </si>
  <si>
    <t>Итого по Подпрограмме №2</t>
  </si>
  <si>
    <t>3.2.</t>
  </si>
  <si>
    <t>3.2.3</t>
  </si>
  <si>
    <t>3.2.6</t>
  </si>
  <si>
    <t>3.3.</t>
  </si>
  <si>
    <t>3.3.1</t>
  </si>
  <si>
    <t>3.3.2</t>
  </si>
  <si>
    <t>Итого по Подпрограмме №3</t>
  </si>
  <si>
    <t>Производство картофеля в  сельхозпредприятиях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</si>
  <si>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</si>
  <si>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</si>
  <si>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</si>
  <si>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</si>
  <si>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>Производство  рыбы  в замкнутой системе водообеспечения</t>
  </si>
  <si>
    <t>Проведение конкурсов  профессионального мастерства</t>
  </si>
  <si>
    <t>кол-во</t>
  </si>
  <si>
    <t>Доля прибыльных сельскохозяйственных организаций в общем их числе</t>
  </si>
  <si>
    <t>%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</si>
  <si>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</si>
  <si>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тыс. руб.</t>
  </si>
  <si>
    <t>Производство  рыбы  в открытых бассейнах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</si>
  <si>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</si>
  <si>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>Подпрограмма 2. "Материальная  поддержка  сельхозтоваропроизводителей агропромышленного  комплекса  Волосовского муниципального образования  Ленинградской области"</t>
  </si>
  <si>
    <t>Подпрограмма 1. "Устойчивое развитие сельских территорий муниципального образования Волосовский муниципальный район Ленинградской области"</t>
  </si>
  <si>
    <t>Разработка генеральной схемы очистки территории</t>
  </si>
  <si>
    <t>комплект</t>
  </si>
  <si>
    <t>кол-во проектов</t>
  </si>
  <si>
    <t xml:space="preserve">Количество ликвидированных несанкционированных свалок </t>
  </si>
  <si>
    <t>Количество участников принявших участие в экологических мероприятиях</t>
  </si>
  <si>
    <t>тыс. чел.</t>
  </si>
  <si>
    <t>Число дорог, в отношении которых проводился текущий ремонт</t>
  </si>
  <si>
    <t>Число дорог, в отношении которых проводился капитальный ремонт</t>
  </si>
  <si>
    <t>Строительство автомобильных дорог муниципального значения</t>
  </si>
  <si>
    <t>Число сельских населенных пунктов, не имеющих устойчивой связи с региональными автомобильными дорогами</t>
  </si>
  <si>
    <t>Доля муниципальных автомобильных дорог, в отношении которых проводились мероприятия по зимнему и летнему содержанию дорог</t>
  </si>
  <si>
    <t>Сектор природопользования, экологического контроля и санитарной безопасности АМО ВМР ЛО</t>
  </si>
  <si>
    <t>Основное мероприятие 1. Улучшение организации сбора, вывоза и переработки (утилизации отходов).</t>
  </si>
  <si>
    <t>Мероприятие 1.1 Разработка генеральной схемы очистки территории Волосовского района</t>
  </si>
  <si>
    <t>1.6 Сбор и вывоз люминесцентных ламп от бюджетных учреждений</t>
  </si>
  <si>
    <t>1.7 Ликвидация несанкционированных свалок</t>
  </si>
  <si>
    <t>Сектор природопользования, экологического контроля и санитарной безопасности АМО ВМР ЛО         Администрации сельских  поселений</t>
  </si>
  <si>
    <t>4.1.1.</t>
  </si>
  <si>
    <t>4.1.6.</t>
  </si>
  <si>
    <t>4.1.7</t>
  </si>
  <si>
    <t>Сектор муниципального хозяйства администрации МО Волосовский муниципальный район</t>
  </si>
  <si>
    <t>Основное мероприятие 1. Строительство дорог муниципального значения</t>
  </si>
  <si>
    <t>Мероприятие 1.1. Подготовка проектно-сметной документации и прохождение государственной экспертизы</t>
  </si>
  <si>
    <t>Основное мероприятие 2. Ремонт автомобильных дорог муниципального значения</t>
  </si>
  <si>
    <r>
      <t>Мероприятие 2.2. Текущий ремонт автомобильных дорог муниципального значения*</t>
    </r>
    <r>
      <rPr>
        <vertAlign val="superscript"/>
        <sz val="10"/>
        <color theme="1"/>
        <rFont val="Times New Roman"/>
        <family val="1"/>
        <charset val="204"/>
      </rPr>
      <t>3</t>
    </r>
  </si>
  <si>
    <t>Основное мероприятие 3. Содержание автомобильных дорог муниципального значения</t>
  </si>
  <si>
    <t>Мероприятие 3.1. Зимнее содержание автомобильных дорог муниципального значения</t>
  </si>
  <si>
    <t>Мероприятие 3.2. Летнее  содержание автомобильных дорог муниципального значения</t>
  </si>
  <si>
    <t>5.1</t>
  </si>
  <si>
    <t>5.1.1</t>
  </si>
  <si>
    <t>5.2</t>
  </si>
  <si>
    <t>5.2.2</t>
  </si>
  <si>
    <t>5.3</t>
  </si>
  <si>
    <t>5.3.1</t>
  </si>
  <si>
    <t>5.3.2</t>
  </si>
  <si>
    <t>Отчет о реализации муниципальной программы</t>
  </si>
  <si>
    <t>"Устойчивое развитие Волосовского муниципального района Ленинградской области"</t>
  </si>
  <si>
    <t>1.1.3</t>
  </si>
  <si>
    <t>Основное мероприятие 1. Развитие сети плоскостных сооружений в сельской местности</t>
  </si>
  <si>
    <t>Мероприятие 1.1. Реконструкция пришкольной спортивной площадки, д. Б. Вруда, в том числе проектные работы</t>
  </si>
  <si>
    <t>Мероприятие 1.2. Капитальный ремонт спортивной площадки МОУ "Волосовская СОШ №2"</t>
  </si>
  <si>
    <t>Мероприятие 1.3. Капитальный ремонт спортивной площадки МОУ "Бегуницкая  СОШ"</t>
  </si>
  <si>
    <t>2 квартал 2016 г.</t>
  </si>
  <si>
    <t>2 квартал 2015г.</t>
  </si>
  <si>
    <t>4 квартал 2015 г.</t>
  </si>
  <si>
    <t>1 квартал 2015г.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</si>
  <si>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зуз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</si>
  <si>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зуз1</t>
    </r>
  </si>
  <si>
    <t>3.2.2</t>
  </si>
  <si>
    <t xml:space="preserve">Мероприятие 2.2. Подготовка и издание информационно-справочных, методических, презентационных и поздравительных материалов, посвященных вопросам развития малого и среднего предпринимательства </t>
  </si>
  <si>
    <t>4 квартал 2015г.</t>
  </si>
  <si>
    <t>4.2</t>
  </si>
  <si>
    <t>Основное мероприятие 2. Улучшение экологической обстановки на территории района</t>
  </si>
  <si>
    <t>4.2.1</t>
  </si>
  <si>
    <t>2.1 Выполнение мероприятий по благоустройству территории района и софинансирование региональных программ</t>
  </si>
  <si>
    <t>4.2.2</t>
  </si>
  <si>
    <t>2.2 Выполнение работ по содержанию межпоселенческого кладбища д. Захонье</t>
  </si>
  <si>
    <t xml:space="preserve">Сектор природопользования, экологического контроля и санитарной безопасности АМО ВМР ЛО Сектор муниципального хозяйства администрации МО ВМР ЛО </t>
  </si>
  <si>
    <t>Сектор муниципального хозяйства администрации МО ВМР ЛО</t>
  </si>
  <si>
    <t>Количество плоскостных спортивных сооружений, по которым выполнены работы по строительству и реконструкции</t>
  </si>
  <si>
    <t>Разработка проектов нормативов образования отходов и лимитов на их размещение для адм.  поселений и бюджетных учреждений</t>
  </si>
  <si>
    <t>Количество утилиз-ых люминесцентных ламп</t>
  </si>
  <si>
    <t>Количество утилизированной компьютерной техники и оргтехники</t>
  </si>
  <si>
    <t>Доля муниципальных автомобильных дорог, не отвечающих нормативным требованиям, от общей протяженности муниц. Автомоб.  дорог</t>
  </si>
  <si>
    <t>0</t>
  </si>
  <si>
    <t>Сведения о фактически достигнутых значениях показателей (индикаторов) муниципальной программы                         "Устойчивое развитие Волосовского муниципального района Ленинградской области"</t>
  </si>
  <si>
    <t>Подпрограмма № 4 "Развитие автомобильных дорог Волосовского муниципального района Ленинградской области"</t>
  </si>
  <si>
    <t>Подпрограмма № 5 «Охрана окружающей среды в Волосовском муниципальном районе Ленинградской области»</t>
  </si>
  <si>
    <t>Итого по Подпрограмме №5</t>
  </si>
  <si>
    <t>Итого по Подпрограмме № 4</t>
  </si>
  <si>
    <t>Подпрограмма 4. "Развитие автомобильных дорог Волосовского муниципального района Ленинградской области"</t>
  </si>
  <si>
    <t>Подпрограмма 5. «Охрана окружающей среды в Волосовском муниципальном районе Ленинградской области»</t>
  </si>
  <si>
    <t>отчетный период: январь - декабрь 2015 года</t>
  </si>
  <si>
    <t>Ед. изм</t>
  </si>
  <si>
    <t>План по всем МП</t>
  </si>
  <si>
    <t>Исполнение по всем МП</t>
  </si>
  <si>
    <t>ИТОГО по МП "Устойчивое развитие Волосовского муниципального района Ленинградской области":</t>
  </si>
  <si>
    <t>Отчетный период: январь - декабрь 2015 года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</si>
</sst>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0.0%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152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3" borderId="1" xfId="4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justify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1" fillId="0" borderId="0" xfId="0" applyFont="1"/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7" fillId="4" borderId="1" xfId="1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justify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/>
    <xf numFmtId="9" fontId="2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1" fillId="0" borderId="0" xfId="0" applyFont="1" applyFill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6" fontId="1" fillId="4" borderId="2" xfId="0" applyNumberFormat="1" applyFont="1" applyFill="1" applyBorder="1" applyAlignment="1">
      <alignment horizontal="center" vertical="center" wrapText="1"/>
    </xf>
    <xf numFmtId="166" fontId="1" fillId="4" borderId="4" xfId="0" applyNumberFormat="1" applyFont="1" applyFill="1" applyBorder="1" applyAlignment="1">
      <alignment horizontal="center" vertical="center" wrapText="1"/>
    </xf>
    <xf numFmtId="166" fontId="1" fillId="4" borderId="5" xfId="0" applyNumberFormat="1" applyFont="1" applyFill="1" applyBorder="1" applyAlignment="1">
      <alignment horizontal="center" vertical="center" wrapText="1"/>
    </xf>
    <xf numFmtId="166" fontId="1" fillId="4" borderId="6" xfId="0" applyNumberFormat="1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166" fontId="12" fillId="2" borderId="4" xfId="0" applyNumberFormat="1" applyFont="1" applyFill="1" applyBorder="1" applyAlignment="1">
      <alignment horizontal="center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166" fontId="12" fillId="2" borderId="6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 wrapText="1"/>
    </xf>
    <xf numFmtId="165" fontId="1" fillId="4" borderId="6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5" fontId="12" fillId="2" borderId="6" xfId="0" applyNumberFormat="1" applyFont="1" applyFill="1" applyBorder="1"/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" fillId="4" borderId="1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165" fontId="12" fillId="2" borderId="6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/>
    </xf>
    <xf numFmtId="165" fontId="12" fillId="2" borderId="7" xfId="0" applyNumberFormat="1" applyFont="1" applyFill="1" applyBorder="1"/>
    <xf numFmtId="0" fontId="18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6" fontId="19" fillId="2" borderId="2" xfId="0" applyNumberFormat="1" applyFont="1" applyFill="1" applyBorder="1" applyAlignment="1">
      <alignment horizontal="center" vertical="center" wrapText="1"/>
    </xf>
    <xf numFmtId="166" fontId="19" fillId="2" borderId="3" xfId="0" applyNumberFormat="1" applyFont="1" applyFill="1" applyBorder="1" applyAlignment="1">
      <alignment horizontal="center" vertical="center" wrapText="1"/>
    </xf>
    <xf numFmtId="166" fontId="19" fillId="2" borderId="8" xfId="0" applyNumberFormat="1" applyFont="1" applyFill="1" applyBorder="1" applyAlignment="1">
      <alignment horizontal="center" vertical="center" wrapText="1"/>
    </xf>
    <xf numFmtId="166" fontId="19" fillId="2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</cellXfs>
  <cellStyles count="15">
    <cellStyle name="Денежный 2" xfId="2"/>
    <cellStyle name="Обычный" xfId="0" builtinId="0"/>
    <cellStyle name="Обычный 19" xfId="1"/>
    <cellStyle name="Обычный 2" xfId="3"/>
    <cellStyle name="Обычный 2 2" xfId="4"/>
    <cellStyle name="Обычный 52" xfId="10"/>
    <cellStyle name="Обычный 53" xfId="12"/>
    <cellStyle name="Обычный 61" xfId="6"/>
    <cellStyle name="Обычный 62" xfId="5"/>
    <cellStyle name="Обычный 63" xfId="7"/>
    <cellStyle name="Обычный 64" xfId="8"/>
    <cellStyle name="Обычный 65" xfId="9"/>
    <cellStyle name="Обычный 66" xfId="11"/>
    <cellStyle name="Обычный 67" xfId="13"/>
    <cellStyle name="Обычный 68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workbookViewId="0">
      <pane ySplit="6" topLeftCell="A7" activePane="bottomLeft" state="frozen"/>
      <selection pane="bottomLeft" activeCell="D57" sqref="D57"/>
    </sheetView>
  </sheetViews>
  <sheetFormatPr defaultRowHeight="12.75"/>
  <cols>
    <col min="1" max="1" width="3.5703125" style="35" customWidth="1"/>
    <col min="2" max="2" width="22.85546875" style="35" customWidth="1"/>
    <col min="3" max="3" width="14.5703125" style="35" customWidth="1"/>
    <col min="4" max="4" width="9.140625" style="35" customWidth="1"/>
    <col min="5" max="5" width="9.7109375" style="35" customWidth="1"/>
    <col min="6" max="6" width="6.85546875" style="35" bestFit="1" customWidth="1"/>
    <col min="7" max="7" width="8.140625" style="35" customWidth="1"/>
    <col min="8" max="8" width="7.85546875" style="35" bestFit="1" customWidth="1"/>
    <col min="9" max="9" width="5.5703125" style="35" customWidth="1"/>
    <col min="10" max="10" width="6.85546875" style="35" bestFit="1" customWidth="1"/>
    <col min="11" max="12" width="7.7109375" style="35" customWidth="1"/>
    <col min="13" max="13" width="5.42578125" style="35" customWidth="1"/>
    <col min="14" max="14" width="6.85546875" style="35" bestFit="1" customWidth="1"/>
    <col min="15" max="15" width="7.85546875" style="35" customWidth="1"/>
    <col min="16" max="16" width="7.85546875" style="35" bestFit="1" customWidth="1"/>
    <col min="17" max="17" width="5.5703125" style="35" customWidth="1"/>
    <col min="18" max="18" width="4" style="35" bestFit="1" customWidth="1"/>
    <col min="19" max="19" width="7.140625" style="35" bestFit="1" customWidth="1"/>
    <col min="20" max="20" width="4.7109375" style="35" bestFit="1" customWidth="1"/>
    <col min="21" max="21" width="7.140625" style="35" bestFit="1" customWidth="1"/>
    <col min="22" max="16384" width="9.140625" style="35"/>
  </cols>
  <sheetData>
    <row r="1" spans="1:21" ht="15.75">
      <c r="A1" s="138" t="s">
        <v>139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21" ht="15.75">
      <c r="A2" s="138" t="s">
        <v>140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21">
      <c r="A3" s="139" t="s">
        <v>176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21" ht="58.5" customHeight="1">
      <c r="A4" s="143" t="s">
        <v>0</v>
      </c>
      <c r="B4" s="143" t="s">
        <v>9</v>
      </c>
      <c r="C4" s="143" t="s">
        <v>10</v>
      </c>
      <c r="D4" s="143" t="s">
        <v>17</v>
      </c>
      <c r="E4" s="143" t="s">
        <v>18</v>
      </c>
      <c r="F4" s="143" t="s">
        <v>11</v>
      </c>
      <c r="G4" s="143"/>
      <c r="H4" s="143"/>
      <c r="I4" s="146"/>
      <c r="J4" s="142" t="s">
        <v>1</v>
      </c>
      <c r="K4" s="143"/>
      <c r="L4" s="143"/>
      <c r="M4" s="144"/>
      <c r="N4" s="145" t="s">
        <v>12</v>
      </c>
      <c r="O4" s="143"/>
      <c r="P4" s="143"/>
      <c r="Q4" s="143"/>
    </row>
    <row r="5" spans="1:21" ht="50.25" customHeight="1">
      <c r="A5" s="143"/>
      <c r="B5" s="143"/>
      <c r="C5" s="143"/>
      <c r="D5" s="143"/>
      <c r="E5" s="143"/>
      <c r="F5" s="18" t="s">
        <v>13</v>
      </c>
      <c r="G5" s="18" t="s">
        <v>14</v>
      </c>
      <c r="H5" s="18" t="s">
        <v>15</v>
      </c>
      <c r="I5" s="29" t="s">
        <v>16</v>
      </c>
      <c r="J5" s="49" t="s">
        <v>13</v>
      </c>
      <c r="K5" s="44" t="s">
        <v>14</v>
      </c>
      <c r="L5" s="44" t="s">
        <v>15</v>
      </c>
      <c r="M5" s="50" t="s">
        <v>16</v>
      </c>
      <c r="N5" s="48" t="s">
        <v>13</v>
      </c>
      <c r="O5" s="18" t="s">
        <v>14</v>
      </c>
      <c r="P5" s="18" t="s">
        <v>15</v>
      </c>
      <c r="Q5" s="18" t="s">
        <v>16</v>
      </c>
    </row>
    <row r="6" spans="1:2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29">
        <v>9</v>
      </c>
      <c r="J6" s="49">
        <v>10</v>
      </c>
      <c r="K6" s="44">
        <v>11</v>
      </c>
      <c r="L6" s="44">
        <v>12</v>
      </c>
      <c r="M6" s="50">
        <v>13</v>
      </c>
      <c r="N6" s="48">
        <v>14</v>
      </c>
      <c r="O6" s="18">
        <v>15</v>
      </c>
      <c r="P6" s="18">
        <v>16</v>
      </c>
      <c r="Q6" s="18">
        <v>17</v>
      </c>
    </row>
    <row r="7" spans="1:21">
      <c r="A7" s="141" t="s">
        <v>47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21" ht="67.5">
      <c r="A8" s="9" t="s">
        <v>20</v>
      </c>
      <c r="B8" s="32" t="s">
        <v>142</v>
      </c>
      <c r="C8" s="10" t="s">
        <v>50</v>
      </c>
      <c r="D8" s="10"/>
      <c r="E8" s="10"/>
      <c r="F8" s="11">
        <f>F9+F10+F11</f>
        <v>6430</v>
      </c>
      <c r="G8" s="11">
        <f t="shared" ref="G8:Q8" si="0">G9+G10+G11</f>
        <v>31570.6</v>
      </c>
      <c r="H8" s="11">
        <f t="shared" si="0"/>
        <v>830</v>
      </c>
      <c r="I8" s="51">
        <f t="shared" si="0"/>
        <v>0</v>
      </c>
      <c r="J8" s="53">
        <f t="shared" si="0"/>
        <v>6430</v>
      </c>
      <c r="K8" s="11">
        <f t="shared" si="0"/>
        <v>31492.399999999998</v>
      </c>
      <c r="L8" s="11">
        <f t="shared" si="0"/>
        <v>828.6</v>
      </c>
      <c r="M8" s="54">
        <f t="shared" si="0"/>
        <v>0</v>
      </c>
      <c r="N8" s="52">
        <f t="shared" si="0"/>
        <v>6430</v>
      </c>
      <c r="O8" s="11">
        <f t="shared" si="0"/>
        <v>31492.399999999998</v>
      </c>
      <c r="P8" s="11">
        <f t="shared" si="0"/>
        <v>828.6</v>
      </c>
      <c r="Q8" s="11">
        <f t="shared" si="0"/>
        <v>0</v>
      </c>
    </row>
    <row r="9" spans="1:21" ht="76.5">
      <c r="A9" s="71" t="s">
        <v>48</v>
      </c>
      <c r="B9" s="82" t="s">
        <v>143</v>
      </c>
      <c r="C9" s="6" t="s">
        <v>50</v>
      </c>
      <c r="D9" s="6" t="s">
        <v>51</v>
      </c>
      <c r="E9" s="6" t="s">
        <v>146</v>
      </c>
      <c r="F9" s="83">
        <v>6430</v>
      </c>
      <c r="G9" s="83">
        <v>20570.599999999999</v>
      </c>
      <c r="H9" s="83">
        <v>600</v>
      </c>
      <c r="I9" s="84">
        <v>0</v>
      </c>
      <c r="J9" s="99">
        <v>6430</v>
      </c>
      <c r="K9" s="83">
        <v>20570.599999999999</v>
      </c>
      <c r="L9" s="83">
        <v>600</v>
      </c>
      <c r="M9" s="100">
        <v>0</v>
      </c>
      <c r="N9" s="101">
        <v>6430</v>
      </c>
      <c r="O9" s="83">
        <v>20570.599999999999</v>
      </c>
      <c r="P9" s="83">
        <v>600</v>
      </c>
      <c r="Q9" s="83">
        <v>0</v>
      </c>
    </row>
    <row r="10" spans="1:21" ht="63.75">
      <c r="A10" s="71" t="s">
        <v>49</v>
      </c>
      <c r="B10" s="82" t="s">
        <v>144</v>
      </c>
      <c r="C10" s="6" t="s">
        <v>50</v>
      </c>
      <c r="D10" s="6" t="s">
        <v>51</v>
      </c>
      <c r="E10" s="6" t="s">
        <v>52</v>
      </c>
      <c r="F10" s="83">
        <v>0</v>
      </c>
      <c r="G10" s="83">
        <v>0</v>
      </c>
      <c r="H10" s="83">
        <v>0</v>
      </c>
      <c r="I10" s="84">
        <v>0</v>
      </c>
      <c r="J10" s="99">
        <v>0</v>
      </c>
      <c r="K10" s="83">
        <v>0</v>
      </c>
      <c r="L10" s="83">
        <v>0</v>
      </c>
      <c r="M10" s="100">
        <v>0</v>
      </c>
      <c r="N10" s="101">
        <v>0</v>
      </c>
      <c r="O10" s="83">
        <v>0</v>
      </c>
      <c r="P10" s="83">
        <v>0</v>
      </c>
      <c r="Q10" s="83">
        <v>0</v>
      </c>
    </row>
    <row r="11" spans="1:21" ht="63.75">
      <c r="A11" s="71" t="s">
        <v>141</v>
      </c>
      <c r="B11" s="82" t="s">
        <v>145</v>
      </c>
      <c r="C11" s="6" t="s">
        <v>50</v>
      </c>
      <c r="D11" s="6" t="s">
        <v>147</v>
      </c>
      <c r="E11" s="6" t="s">
        <v>148</v>
      </c>
      <c r="F11" s="83">
        <v>0</v>
      </c>
      <c r="G11" s="83">
        <v>11000</v>
      </c>
      <c r="H11" s="83">
        <v>230</v>
      </c>
      <c r="I11" s="84">
        <v>0</v>
      </c>
      <c r="J11" s="99">
        <v>0</v>
      </c>
      <c r="K11" s="83">
        <v>10921.8</v>
      </c>
      <c r="L11" s="83">
        <v>228.6</v>
      </c>
      <c r="M11" s="100">
        <v>0</v>
      </c>
      <c r="N11" s="101">
        <v>0</v>
      </c>
      <c r="O11" s="83">
        <v>10921.8</v>
      </c>
      <c r="P11" s="83">
        <v>228.6</v>
      </c>
      <c r="Q11" s="83">
        <v>0</v>
      </c>
    </row>
    <row r="12" spans="1:21" ht="25.5">
      <c r="A12" s="8"/>
      <c r="B12" s="13" t="s">
        <v>58</v>
      </c>
      <c r="C12" s="14"/>
      <c r="D12" s="14"/>
      <c r="E12" s="14"/>
      <c r="F12" s="15">
        <f>F8</f>
        <v>6430</v>
      </c>
      <c r="G12" s="15">
        <f t="shared" ref="G12:Q12" si="1">G8</f>
        <v>31570.6</v>
      </c>
      <c r="H12" s="15">
        <f t="shared" si="1"/>
        <v>830</v>
      </c>
      <c r="I12" s="15">
        <f t="shared" si="1"/>
        <v>0</v>
      </c>
      <c r="J12" s="15">
        <f t="shared" si="1"/>
        <v>6430</v>
      </c>
      <c r="K12" s="15">
        <f t="shared" si="1"/>
        <v>31492.399999999998</v>
      </c>
      <c r="L12" s="15">
        <f t="shared" si="1"/>
        <v>828.6</v>
      </c>
      <c r="M12" s="15">
        <f t="shared" si="1"/>
        <v>0</v>
      </c>
      <c r="N12" s="15">
        <f t="shared" si="1"/>
        <v>6430</v>
      </c>
      <c r="O12" s="15">
        <f t="shared" si="1"/>
        <v>31492.399999999998</v>
      </c>
      <c r="P12" s="15">
        <f t="shared" si="1"/>
        <v>828.6</v>
      </c>
      <c r="Q12" s="15">
        <f t="shared" si="1"/>
        <v>0</v>
      </c>
      <c r="R12" s="45" t="s">
        <v>150</v>
      </c>
      <c r="S12" s="46">
        <f>(SUM(J9:M9)/SUM(F9:I9)+SUM(J11:M11)/SUM(F11:I11))/2</f>
        <v>0.9964559216384683</v>
      </c>
      <c r="T12" s="45" t="s">
        <v>151</v>
      </c>
      <c r="U12" s="46">
        <f>(SUM(N9:Q9)/SUM(F9:I9)+SUM(N11:Q11)/SUM(F11:I11))/2</f>
        <v>0.9964559216384683</v>
      </c>
    </row>
    <row r="13" spans="1:21" ht="27" customHeight="1">
      <c r="A13" s="147" t="s">
        <v>53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47"/>
      <c r="S13" s="47"/>
    </row>
    <row r="14" spans="1:21" ht="76.5">
      <c r="A14" s="9" t="s">
        <v>21</v>
      </c>
      <c r="B14" s="12" t="s">
        <v>54</v>
      </c>
      <c r="C14" s="10" t="s">
        <v>55</v>
      </c>
      <c r="D14" s="10" t="s">
        <v>149</v>
      </c>
      <c r="E14" s="10" t="s">
        <v>148</v>
      </c>
      <c r="F14" s="11">
        <f>F15</f>
        <v>0</v>
      </c>
      <c r="G14" s="11">
        <f t="shared" ref="G14:Q14" si="2">G15</f>
        <v>0</v>
      </c>
      <c r="H14" s="11">
        <f t="shared" si="2"/>
        <v>5238.1000000000004</v>
      </c>
      <c r="I14" s="51">
        <f t="shared" si="2"/>
        <v>0</v>
      </c>
      <c r="J14" s="53">
        <f t="shared" si="2"/>
        <v>0</v>
      </c>
      <c r="K14" s="11">
        <f t="shared" si="2"/>
        <v>0</v>
      </c>
      <c r="L14" s="11">
        <f t="shared" si="2"/>
        <v>5238.1000000000004</v>
      </c>
      <c r="M14" s="54">
        <f t="shared" si="2"/>
        <v>0</v>
      </c>
      <c r="N14" s="52">
        <f t="shared" si="2"/>
        <v>0</v>
      </c>
      <c r="O14" s="11">
        <f t="shared" si="2"/>
        <v>0</v>
      </c>
      <c r="P14" s="11">
        <f t="shared" si="2"/>
        <v>5238.1000000000004</v>
      </c>
      <c r="Q14" s="11">
        <f t="shared" si="2"/>
        <v>0</v>
      </c>
      <c r="R14" s="47"/>
      <c r="S14" s="47"/>
    </row>
    <row r="15" spans="1:21" ht="90.75" customHeight="1">
      <c r="A15" s="71" t="s">
        <v>57</v>
      </c>
      <c r="B15" s="85" t="s">
        <v>56</v>
      </c>
      <c r="C15" s="6" t="s">
        <v>55</v>
      </c>
      <c r="D15" s="6" t="s">
        <v>149</v>
      </c>
      <c r="E15" s="6" t="s">
        <v>148</v>
      </c>
      <c r="F15" s="83">
        <v>0</v>
      </c>
      <c r="G15" s="83">
        <v>0</v>
      </c>
      <c r="H15" s="83">
        <v>5238.1000000000004</v>
      </c>
      <c r="I15" s="84">
        <v>0</v>
      </c>
      <c r="J15" s="99">
        <v>0</v>
      </c>
      <c r="K15" s="83">
        <v>0</v>
      </c>
      <c r="L15" s="83">
        <v>5238.1000000000004</v>
      </c>
      <c r="M15" s="100">
        <v>0</v>
      </c>
      <c r="N15" s="101">
        <v>0</v>
      </c>
      <c r="O15" s="83">
        <v>0</v>
      </c>
      <c r="P15" s="83">
        <v>5238.1000000000004</v>
      </c>
      <c r="Q15" s="83">
        <v>0</v>
      </c>
    </row>
    <row r="16" spans="1:21" ht="76.5">
      <c r="A16" s="9" t="s">
        <v>22</v>
      </c>
      <c r="B16" s="12" t="s">
        <v>59</v>
      </c>
      <c r="C16" s="10" t="s">
        <v>55</v>
      </c>
      <c r="D16" s="10" t="s">
        <v>149</v>
      </c>
      <c r="E16" s="10" t="s">
        <v>148</v>
      </c>
      <c r="F16" s="11">
        <f>F17+F18+F19+F20</f>
        <v>0</v>
      </c>
      <c r="G16" s="11">
        <f t="shared" ref="G16:Q16" si="3">G17+G18+G19+G20</f>
        <v>0</v>
      </c>
      <c r="H16" s="11">
        <f t="shared" si="3"/>
        <v>2711.9</v>
      </c>
      <c r="I16" s="51">
        <f t="shared" si="3"/>
        <v>0</v>
      </c>
      <c r="J16" s="53">
        <f t="shared" si="3"/>
        <v>0</v>
      </c>
      <c r="K16" s="11">
        <f t="shared" si="3"/>
        <v>0</v>
      </c>
      <c r="L16" s="11">
        <f t="shared" si="3"/>
        <v>2711.9</v>
      </c>
      <c r="M16" s="54">
        <f t="shared" si="3"/>
        <v>0</v>
      </c>
      <c r="N16" s="52">
        <f t="shared" si="3"/>
        <v>0</v>
      </c>
      <c r="O16" s="11">
        <f t="shared" si="3"/>
        <v>0</v>
      </c>
      <c r="P16" s="11">
        <f t="shared" si="3"/>
        <v>2711.9</v>
      </c>
      <c r="Q16" s="11">
        <f t="shared" si="3"/>
        <v>0</v>
      </c>
    </row>
    <row r="17" spans="1:21" ht="102">
      <c r="A17" s="71" t="s">
        <v>64</v>
      </c>
      <c r="B17" s="85" t="s">
        <v>60</v>
      </c>
      <c r="C17" s="6" t="s">
        <v>55</v>
      </c>
      <c r="D17" s="6" t="s">
        <v>149</v>
      </c>
      <c r="E17" s="6" t="s">
        <v>148</v>
      </c>
      <c r="F17" s="83">
        <v>0</v>
      </c>
      <c r="G17" s="83">
        <v>0</v>
      </c>
      <c r="H17" s="83">
        <v>1761.9</v>
      </c>
      <c r="I17" s="84">
        <v>0</v>
      </c>
      <c r="J17" s="99">
        <v>0</v>
      </c>
      <c r="K17" s="83">
        <v>0</v>
      </c>
      <c r="L17" s="83">
        <v>1761.9</v>
      </c>
      <c r="M17" s="100">
        <v>0</v>
      </c>
      <c r="N17" s="101">
        <v>0</v>
      </c>
      <c r="O17" s="83">
        <v>0</v>
      </c>
      <c r="P17" s="83">
        <v>1761.9</v>
      </c>
      <c r="Q17" s="83">
        <v>0</v>
      </c>
    </row>
    <row r="18" spans="1:21" ht="76.5">
      <c r="A18" s="71" t="s">
        <v>65</v>
      </c>
      <c r="B18" s="85" t="s">
        <v>61</v>
      </c>
      <c r="C18" s="6" t="s">
        <v>55</v>
      </c>
      <c r="D18" s="6" t="s">
        <v>149</v>
      </c>
      <c r="E18" s="6" t="s">
        <v>148</v>
      </c>
      <c r="F18" s="83">
        <v>0</v>
      </c>
      <c r="G18" s="83">
        <v>0</v>
      </c>
      <c r="H18" s="83">
        <v>300</v>
      </c>
      <c r="I18" s="84">
        <v>0</v>
      </c>
      <c r="J18" s="99">
        <v>0</v>
      </c>
      <c r="K18" s="83">
        <v>0</v>
      </c>
      <c r="L18" s="83">
        <v>300</v>
      </c>
      <c r="M18" s="100">
        <v>0</v>
      </c>
      <c r="N18" s="101">
        <v>0</v>
      </c>
      <c r="O18" s="83">
        <v>0</v>
      </c>
      <c r="P18" s="83">
        <v>300</v>
      </c>
      <c r="Q18" s="83">
        <v>0</v>
      </c>
    </row>
    <row r="19" spans="1:21" ht="102">
      <c r="A19" s="71" t="s">
        <v>66</v>
      </c>
      <c r="B19" s="85" t="s">
        <v>62</v>
      </c>
      <c r="C19" s="6" t="s">
        <v>55</v>
      </c>
      <c r="D19" s="6" t="s">
        <v>149</v>
      </c>
      <c r="E19" s="6" t="s">
        <v>148</v>
      </c>
      <c r="F19" s="83">
        <v>0</v>
      </c>
      <c r="G19" s="83">
        <v>0</v>
      </c>
      <c r="H19" s="83">
        <v>350</v>
      </c>
      <c r="I19" s="84">
        <v>0</v>
      </c>
      <c r="J19" s="99">
        <v>0</v>
      </c>
      <c r="K19" s="83">
        <v>0</v>
      </c>
      <c r="L19" s="83">
        <v>350</v>
      </c>
      <c r="M19" s="100">
        <v>0</v>
      </c>
      <c r="N19" s="101">
        <v>0</v>
      </c>
      <c r="O19" s="83">
        <v>0</v>
      </c>
      <c r="P19" s="83">
        <v>350</v>
      </c>
      <c r="Q19" s="83">
        <v>0</v>
      </c>
    </row>
    <row r="20" spans="1:21" ht="76.5">
      <c r="A20" s="71" t="s">
        <v>67</v>
      </c>
      <c r="B20" s="85" t="s">
        <v>63</v>
      </c>
      <c r="C20" s="6" t="s">
        <v>55</v>
      </c>
      <c r="D20" s="6" t="s">
        <v>149</v>
      </c>
      <c r="E20" s="6" t="s">
        <v>148</v>
      </c>
      <c r="F20" s="83">
        <v>0</v>
      </c>
      <c r="G20" s="83">
        <v>0</v>
      </c>
      <c r="H20" s="83">
        <v>300</v>
      </c>
      <c r="I20" s="84">
        <v>0</v>
      </c>
      <c r="J20" s="99">
        <v>0</v>
      </c>
      <c r="K20" s="83">
        <v>0</v>
      </c>
      <c r="L20" s="83">
        <v>300</v>
      </c>
      <c r="M20" s="100">
        <v>0</v>
      </c>
      <c r="N20" s="101">
        <v>0</v>
      </c>
      <c r="O20" s="83">
        <v>0</v>
      </c>
      <c r="P20" s="83">
        <v>300</v>
      </c>
      <c r="Q20" s="83">
        <v>0</v>
      </c>
    </row>
    <row r="21" spans="1:21" ht="76.5">
      <c r="A21" s="9" t="s">
        <v>23</v>
      </c>
      <c r="B21" s="12" t="s">
        <v>68</v>
      </c>
      <c r="C21" s="10" t="s">
        <v>55</v>
      </c>
      <c r="D21" s="10" t="s">
        <v>149</v>
      </c>
      <c r="E21" s="10" t="s">
        <v>148</v>
      </c>
      <c r="F21" s="11">
        <f>F22+F23+F24</f>
        <v>0</v>
      </c>
      <c r="G21" s="11">
        <f t="shared" ref="G21:Q21" si="4">G22+G23+G24</f>
        <v>0</v>
      </c>
      <c r="H21" s="11">
        <f t="shared" si="4"/>
        <v>380</v>
      </c>
      <c r="I21" s="51">
        <f t="shared" si="4"/>
        <v>0</v>
      </c>
      <c r="J21" s="53">
        <f t="shared" si="4"/>
        <v>0</v>
      </c>
      <c r="K21" s="11">
        <f t="shared" si="4"/>
        <v>0</v>
      </c>
      <c r="L21" s="11">
        <f t="shared" si="4"/>
        <v>380</v>
      </c>
      <c r="M21" s="54">
        <f t="shared" si="4"/>
        <v>0</v>
      </c>
      <c r="N21" s="52">
        <f t="shared" si="4"/>
        <v>0</v>
      </c>
      <c r="O21" s="11">
        <f t="shared" si="4"/>
        <v>0</v>
      </c>
      <c r="P21" s="11">
        <f t="shared" si="4"/>
        <v>380</v>
      </c>
      <c r="Q21" s="11">
        <f t="shared" si="4"/>
        <v>0</v>
      </c>
    </row>
    <row r="22" spans="1:21" ht="76.5">
      <c r="A22" s="71" t="s">
        <v>72</v>
      </c>
      <c r="B22" s="85" t="s">
        <v>69</v>
      </c>
      <c r="C22" s="6" t="s">
        <v>55</v>
      </c>
      <c r="D22" s="6" t="s">
        <v>149</v>
      </c>
      <c r="E22" s="6" t="s">
        <v>148</v>
      </c>
      <c r="F22" s="83">
        <v>0</v>
      </c>
      <c r="G22" s="83">
        <v>0</v>
      </c>
      <c r="H22" s="83">
        <v>50</v>
      </c>
      <c r="I22" s="84">
        <v>0</v>
      </c>
      <c r="J22" s="99">
        <v>0</v>
      </c>
      <c r="K22" s="83">
        <v>0</v>
      </c>
      <c r="L22" s="83">
        <v>50</v>
      </c>
      <c r="M22" s="100">
        <v>0</v>
      </c>
      <c r="N22" s="101">
        <v>0</v>
      </c>
      <c r="O22" s="83">
        <v>0</v>
      </c>
      <c r="P22" s="83">
        <v>50</v>
      </c>
      <c r="Q22" s="83">
        <v>0</v>
      </c>
    </row>
    <row r="23" spans="1:21" ht="76.5">
      <c r="A23" s="71" t="s">
        <v>73</v>
      </c>
      <c r="B23" s="85" t="s">
        <v>70</v>
      </c>
      <c r="C23" s="6" t="s">
        <v>55</v>
      </c>
      <c r="D23" s="6" t="s">
        <v>149</v>
      </c>
      <c r="E23" s="6" t="s">
        <v>148</v>
      </c>
      <c r="F23" s="83">
        <v>0</v>
      </c>
      <c r="G23" s="83">
        <v>0</v>
      </c>
      <c r="H23" s="83">
        <v>0</v>
      </c>
      <c r="I23" s="84">
        <v>0</v>
      </c>
      <c r="J23" s="99">
        <v>0</v>
      </c>
      <c r="K23" s="83">
        <v>0</v>
      </c>
      <c r="L23" s="83">
        <v>0</v>
      </c>
      <c r="M23" s="100">
        <v>0</v>
      </c>
      <c r="N23" s="101">
        <v>0</v>
      </c>
      <c r="O23" s="83">
        <v>0</v>
      </c>
      <c r="P23" s="83">
        <v>0</v>
      </c>
      <c r="Q23" s="83">
        <v>0</v>
      </c>
    </row>
    <row r="24" spans="1:21" ht="76.5">
      <c r="A24" s="71" t="s">
        <v>74</v>
      </c>
      <c r="B24" s="85" t="s">
        <v>71</v>
      </c>
      <c r="C24" s="6" t="s">
        <v>55</v>
      </c>
      <c r="D24" s="6" t="s">
        <v>149</v>
      </c>
      <c r="E24" s="6" t="s">
        <v>148</v>
      </c>
      <c r="F24" s="83">
        <v>0</v>
      </c>
      <c r="G24" s="83">
        <v>0</v>
      </c>
      <c r="H24" s="83">
        <v>330</v>
      </c>
      <c r="I24" s="84">
        <v>0</v>
      </c>
      <c r="J24" s="99">
        <v>0</v>
      </c>
      <c r="K24" s="83">
        <v>0</v>
      </c>
      <c r="L24" s="83">
        <v>330</v>
      </c>
      <c r="M24" s="100">
        <v>0</v>
      </c>
      <c r="N24" s="101">
        <v>0</v>
      </c>
      <c r="O24" s="83">
        <v>0</v>
      </c>
      <c r="P24" s="83">
        <v>330</v>
      </c>
      <c r="Q24" s="83">
        <v>0</v>
      </c>
    </row>
    <row r="25" spans="1:21" ht="121.5">
      <c r="A25" s="9" t="s">
        <v>24</v>
      </c>
      <c r="B25" s="12" t="s">
        <v>75</v>
      </c>
      <c r="C25" s="10" t="s">
        <v>55</v>
      </c>
      <c r="D25" s="10" t="s">
        <v>149</v>
      </c>
      <c r="E25" s="10" t="s">
        <v>148</v>
      </c>
      <c r="F25" s="11">
        <f>F26+F27</f>
        <v>0</v>
      </c>
      <c r="G25" s="11">
        <f t="shared" ref="G25:Q25" si="5">G26+G27</f>
        <v>4171.8</v>
      </c>
      <c r="H25" s="11">
        <f t="shared" si="5"/>
        <v>0</v>
      </c>
      <c r="I25" s="51">
        <f t="shared" si="5"/>
        <v>0</v>
      </c>
      <c r="J25" s="53">
        <f t="shared" si="5"/>
        <v>0</v>
      </c>
      <c r="K25" s="11">
        <f t="shared" si="5"/>
        <v>3684.5</v>
      </c>
      <c r="L25" s="11">
        <f t="shared" si="5"/>
        <v>0</v>
      </c>
      <c r="M25" s="54">
        <f t="shared" si="5"/>
        <v>0</v>
      </c>
      <c r="N25" s="52">
        <f t="shared" si="5"/>
        <v>0</v>
      </c>
      <c r="O25" s="11">
        <f t="shared" si="5"/>
        <v>3684.5</v>
      </c>
      <c r="P25" s="11">
        <f t="shared" si="5"/>
        <v>0</v>
      </c>
      <c r="Q25" s="11">
        <f t="shared" si="5"/>
        <v>0</v>
      </c>
    </row>
    <row r="26" spans="1:21" ht="102">
      <c r="A26" s="71" t="s">
        <v>78</v>
      </c>
      <c r="B26" s="85" t="s">
        <v>76</v>
      </c>
      <c r="C26" s="6" t="s">
        <v>55</v>
      </c>
      <c r="D26" s="6" t="s">
        <v>149</v>
      </c>
      <c r="E26" s="6" t="s">
        <v>148</v>
      </c>
      <c r="F26" s="83">
        <v>0</v>
      </c>
      <c r="G26" s="83">
        <v>1171.8</v>
      </c>
      <c r="H26" s="83">
        <v>0</v>
      </c>
      <c r="I26" s="84">
        <v>0</v>
      </c>
      <c r="J26" s="99">
        <v>0</v>
      </c>
      <c r="K26" s="83">
        <v>1171.8</v>
      </c>
      <c r="L26" s="83">
        <v>0</v>
      </c>
      <c r="M26" s="100">
        <v>0</v>
      </c>
      <c r="N26" s="101">
        <v>0</v>
      </c>
      <c r="O26" s="83">
        <v>1171.8</v>
      </c>
      <c r="P26" s="83">
        <v>0</v>
      </c>
      <c r="Q26" s="83">
        <v>0</v>
      </c>
    </row>
    <row r="27" spans="1:21" ht="140.25">
      <c r="A27" s="71" t="s">
        <v>79</v>
      </c>
      <c r="B27" s="85" t="s">
        <v>77</v>
      </c>
      <c r="C27" s="6" t="s">
        <v>55</v>
      </c>
      <c r="D27" s="6" t="s">
        <v>149</v>
      </c>
      <c r="E27" s="6" t="s">
        <v>148</v>
      </c>
      <c r="F27" s="83">
        <v>0</v>
      </c>
      <c r="G27" s="83">
        <v>3000</v>
      </c>
      <c r="H27" s="83">
        <v>0</v>
      </c>
      <c r="I27" s="84">
        <v>0</v>
      </c>
      <c r="J27" s="99">
        <v>0</v>
      </c>
      <c r="K27" s="83">
        <v>2512.6999999999998</v>
      </c>
      <c r="L27" s="83">
        <v>0</v>
      </c>
      <c r="M27" s="100">
        <v>0</v>
      </c>
      <c r="N27" s="101">
        <v>0</v>
      </c>
      <c r="O27" s="83">
        <v>2512.6999999999998</v>
      </c>
      <c r="P27" s="83">
        <v>0</v>
      </c>
      <c r="Q27" s="83">
        <v>0</v>
      </c>
    </row>
    <row r="28" spans="1:21" ht="25.5">
      <c r="A28" s="16"/>
      <c r="B28" s="17" t="s">
        <v>80</v>
      </c>
      <c r="C28" s="14"/>
      <c r="D28" s="14"/>
      <c r="E28" s="14"/>
      <c r="F28" s="15">
        <f>F14+F16+F21+F25</f>
        <v>0</v>
      </c>
      <c r="G28" s="15">
        <f>G14+G16+G21+G25</f>
        <v>4171.8</v>
      </c>
      <c r="H28" s="15">
        <f t="shared" ref="H28:Q28" si="6">H14+H16+H21+H25</f>
        <v>8330</v>
      </c>
      <c r="I28" s="55">
        <f t="shared" si="6"/>
        <v>0</v>
      </c>
      <c r="J28" s="57">
        <f t="shared" si="6"/>
        <v>0</v>
      </c>
      <c r="K28" s="15">
        <f t="shared" si="6"/>
        <v>3684.5</v>
      </c>
      <c r="L28" s="15">
        <f t="shared" si="6"/>
        <v>8330</v>
      </c>
      <c r="M28" s="58">
        <f t="shared" si="6"/>
        <v>0</v>
      </c>
      <c r="N28" s="56">
        <f t="shared" si="6"/>
        <v>0</v>
      </c>
      <c r="O28" s="15">
        <f t="shared" si="6"/>
        <v>3684.5</v>
      </c>
      <c r="P28" s="15">
        <f t="shared" si="6"/>
        <v>8330</v>
      </c>
      <c r="Q28" s="15">
        <f t="shared" si="6"/>
        <v>0</v>
      </c>
      <c r="R28" s="45" t="s">
        <v>150</v>
      </c>
      <c r="S28" s="46">
        <f>(SUM(J15:M15)/SUM(F15:I15)+SUM(J17:M17)/SUM(F17:I17)+SUM(J18:M18)/SUM(F18:I18)+SUM(J19:M19)/SUM(F19:I19)+SUM(J20:M20)/SUM(F20:I20)+SUM(J22:M22)/SUM(F22:I22)+SUM(J24:M24)/SUM(F24:I24)+SUM(J26:M26)/SUM(F26:I26)+SUM(J27:M27)/SUM(F27:I27))/9</f>
        <v>0.98195185185185196</v>
      </c>
      <c r="T28" s="45" t="s">
        <v>151</v>
      </c>
      <c r="U28" s="46">
        <f>(SUM(N15:Q15)/SUM(F15:I15)+SUM(N17:Q17)/SUM(F17:I17)+SUM(N18:Q18)/SUM(F18:I18)+SUM(N19:Q19)/SUM(F19:I19)+SUM(N20:Q20)/SUM(F20:I20)+SUM(N22:Q22)/SUM(F22:I22)+SUM(N24:Q24)/SUM(F24:I24)+SUM(N26:Q26)/SUM(F26:I26)+SUM(N27:Q27)/SUM(F27:I27))/9</f>
        <v>0.98195185185185196</v>
      </c>
    </row>
    <row r="29" spans="1:21" ht="15" customHeight="1">
      <c r="A29" s="141" t="s">
        <v>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21" ht="81">
      <c r="A30" s="9" t="s">
        <v>81</v>
      </c>
      <c r="B30" s="21" t="s">
        <v>2</v>
      </c>
      <c r="C30" s="10" t="s">
        <v>19</v>
      </c>
      <c r="D30" s="19" t="s">
        <v>149</v>
      </c>
      <c r="E30" s="19" t="s">
        <v>154</v>
      </c>
      <c r="F30" s="20">
        <f>SUM(F31+F32+F33)</f>
        <v>0</v>
      </c>
      <c r="G30" s="20">
        <f t="shared" ref="G30:Q30" si="7">SUM(G31+G32+G33)</f>
        <v>0</v>
      </c>
      <c r="H30" s="20">
        <f t="shared" si="7"/>
        <v>131</v>
      </c>
      <c r="I30" s="59">
        <f t="shared" si="7"/>
        <v>0</v>
      </c>
      <c r="J30" s="61">
        <f t="shared" si="7"/>
        <v>0</v>
      </c>
      <c r="K30" s="20">
        <f t="shared" si="7"/>
        <v>0</v>
      </c>
      <c r="L30" s="20">
        <f t="shared" si="7"/>
        <v>131</v>
      </c>
      <c r="M30" s="62">
        <f t="shared" si="7"/>
        <v>0</v>
      </c>
      <c r="N30" s="60">
        <f t="shared" si="7"/>
        <v>0</v>
      </c>
      <c r="O30" s="20">
        <f t="shared" si="7"/>
        <v>0</v>
      </c>
      <c r="P30" s="20">
        <f t="shared" si="7"/>
        <v>131</v>
      </c>
      <c r="Q30" s="20">
        <f t="shared" si="7"/>
        <v>0</v>
      </c>
      <c r="S30" s="43"/>
    </row>
    <row r="31" spans="1:21" s="47" customFormat="1" ht="140.25">
      <c r="A31" s="71" t="s">
        <v>152</v>
      </c>
      <c r="B31" s="7" t="s">
        <v>153</v>
      </c>
      <c r="C31" s="6" t="s">
        <v>19</v>
      </c>
      <c r="D31" s="86" t="s">
        <v>147</v>
      </c>
      <c r="E31" s="86" t="s">
        <v>154</v>
      </c>
      <c r="F31" s="87">
        <v>0</v>
      </c>
      <c r="G31" s="87">
        <v>0</v>
      </c>
      <c r="H31" s="87">
        <v>25</v>
      </c>
      <c r="I31" s="88">
        <v>0</v>
      </c>
      <c r="J31" s="102">
        <v>0</v>
      </c>
      <c r="K31" s="87">
        <v>0</v>
      </c>
      <c r="L31" s="87">
        <v>25</v>
      </c>
      <c r="M31" s="103">
        <v>0</v>
      </c>
      <c r="N31" s="104">
        <v>0</v>
      </c>
      <c r="O31" s="87">
        <v>0</v>
      </c>
      <c r="P31" s="87">
        <v>25</v>
      </c>
      <c r="Q31" s="87">
        <v>0</v>
      </c>
      <c r="S31" s="72"/>
    </row>
    <row r="32" spans="1:21" ht="140.25">
      <c r="A32" s="71" t="s">
        <v>82</v>
      </c>
      <c r="B32" s="89" t="s">
        <v>3</v>
      </c>
      <c r="C32" s="6" t="s">
        <v>19</v>
      </c>
      <c r="D32" s="86" t="s">
        <v>154</v>
      </c>
      <c r="E32" s="86" t="s">
        <v>154</v>
      </c>
      <c r="F32" s="87">
        <v>0</v>
      </c>
      <c r="G32" s="87">
        <v>0</v>
      </c>
      <c r="H32" s="87">
        <v>10</v>
      </c>
      <c r="I32" s="88">
        <v>0</v>
      </c>
      <c r="J32" s="102">
        <v>0</v>
      </c>
      <c r="K32" s="87">
        <v>0</v>
      </c>
      <c r="L32" s="87">
        <v>10</v>
      </c>
      <c r="M32" s="103">
        <v>0</v>
      </c>
      <c r="N32" s="104">
        <v>0</v>
      </c>
      <c r="O32" s="87">
        <v>0</v>
      </c>
      <c r="P32" s="87">
        <v>10</v>
      </c>
      <c r="Q32" s="87">
        <v>0</v>
      </c>
    </row>
    <row r="33" spans="1:21" ht="114.75">
      <c r="A33" s="71" t="s">
        <v>83</v>
      </c>
      <c r="B33" s="90" t="s">
        <v>4</v>
      </c>
      <c r="C33" s="6" t="s">
        <v>19</v>
      </c>
      <c r="D33" s="86" t="s">
        <v>147</v>
      </c>
      <c r="E33" s="86" t="s">
        <v>154</v>
      </c>
      <c r="F33" s="87">
        <v>0</v>
      </c>
      <c r="G33" s="87">
        <v>0</v>
      </c>
      <c r="H33" s="87">
        <v>96</v>
      </c>
      <c r="I33" s="88">
        <v>0</v>
      </c>
      <c r="J33" s="102">
        <v>0</v>
      </c>
      <c r="K33" s="87">
        <v>0</v>
      </c>
      <c r="L33" s="87">
        <v>96</v>
      </c>
      <c r="M33" s="103">
        <v>0</v>
      </c>
      <c r="N33" s="104">
        <v>0</v>
      </c>
      <c r="O33" s="87">
        <v>0</v>
      </c>
      <c r="P33" s="87">
        <v>96</v>
      </c>
      <c r="Q33" s="87">
        <v>0</v>
      </c>
    </row>
    <row r="34" spans="1:21" ht="94.5">
      <c r="A34" s="9" t="s">
        <v>84</v>
      </c>
      <c r="B34" s="39" t="s">
        <v>5</v>
      </c>
      <c r="C34" s="10" t="s">
        <v>19</v>
      </c>
      <c r="D34" s="19" t="s">
        <v>154</v>
      </c>
      <c r="E34" s="19" t="s">
        <v>154</v>
      </c>
      <c r="F34" s="20">
        <f>F35+F36</f>
        <v>0</v>
      </c>
      <c r="G34" s="20">
        <f t="shared" ref="G34:Q34" si="8">G35+G36</f>
        <v>0</v>
      </c>
      <c r="H34" s="20">
        <f t="shared" si="8"/>
        <v>92</v>
      </c>
      <c r="I34" s="59">
        <f t="shared" si="8"/>
        <v>0</v>
      </c>
      <c r="J34" s="61">
        <f t="shared" si="8"/>
        <v>0</v>
      </c>
      <c r="K34" s="20">
        <f t="shared" si="8"/>
        <v>0</v>
      </c>
      <c r="L34" s="20">
        <f t="shared" si="8"/>
        <v>92</v>
      </c>
      <c r="M34" s="62">
        <f t="shared" si="8"/>
        <v>0</v>
      </c>
      <c r="N34" s="60">
        <f t="shared" si="8"/>
        <v>0</v>
      </c>
      <c r="O34" s="20">
        <f t="shared" si="8"/>
        <v>0</v>
      </c>
      <c r="P34" s="20">
        <f t="shared" si="8"/>
        <v>92</v>
      </c>
      <c r="Q34" s="20">
        <f t="shared" si="8"/>
        <v>0</v>
      </c>
    </row>
    <row r="35" spans="1:21" ht="127.5">
      <c r="A35" s="71" t="s">
        <v>85</v>
      </c>
      <c r="B35" s="89" t="s">
        <v>6</v>
      </c>
      <c r="C35" s="6" t="s">
        <v>19</v>
      </c>
      <c r="D35" s="86" t="s">
        <v>154</v>
      </c>
      <c r="E35" s="86" t="s">
        <v>154</v>
      </c>
      <c r="F35" s="87">
        <v>0</v>
      </c>
      <c r="G35" s="87">
        <v>0</v>
      </c>
      <c r="H35" s="87">
        <v>43</v>
      </c>
      <c r="I35" s="88">
        <v>0</v>
      </c>
      <c r="J35" s="102">
        <v>0</v>
      </c>
      <c r="K35" s="87">
        <v>0</v>
      </c>
      <c r="L35" s="87">
        <v>43</v>
      </c>
      <c r="M35" s="103">
        <v>0</v>
      </c>
      <c r="N35" s="104">
        <v>0</v>
      </c>
      <c r="O35" s="87">
        <v>0</v>
      </c>
      <c r="P35" s="87">
        <v>43</v>
      </c>
      <c r="Q35" s="87">
        <v>0</v>
      </c>
    </row>
    <row r="36" spans="1:21" ht="127.5">
      <c r="A36" s="71" t="s">
        <v>86</v>
      </c>
      <c r="B36" s="89" t="s">
        <v>7</v>
      </c>
      <c r="C36" s="6" t="s">
        <v>19</v>
      </c>
      <c r="D36" s="86" t="s">
        <v>154</v>
      </c>
      <c r="E36" s="86" t="s">
        <v>154</v>
      </c>
      <c r="F36" s="87">
        <v>0</v>
      </c>
      <c r="G36" s="87">
        <v>0</v>
      </c>
      <c r="H36" s="87">
        <v>49</v>
      </c>
      <c r="I36" s="88">
        <v>0</v>
      </c>
      <c r="J36" s="102">
        <v>0</v>
      </c>
      <c r="K36" s="87">
        <v>0</v>
      </c>
      <c r="L36" s="87">
        <v>49</v>
      </c>
      <c r="M36" s="103">
        <v>0</v>
      </c>
      <c r="N36" s="104">
        <v>0</v>
      </c>
      <c r="O36" s="87">
        <v>0</v>
      </c>
      <c r="P36" s="87">
        <v>49</v>
      </c>
      <c r="Q36" s="87">
        <v>0</v>
      </c>
    </row>
    <row r="37" spans="1:21" ht="25.5">
      <c r="A37" s="22"/>
      <c r="B37" s="22" t="s">
        <v>87</v>
      </c>
      <c r="C37" s="22"/>
      <c r="D37" s="14"/>
      <c r="E37" s="14"/>
      <c r="F37" s="23">
        <f>F30+F34</f>
        <v>0</v>
      </c>
      <c r="G37" s="23">
        <f t="shared" ref="G37:Q37" si="9">G30+G34</f>
        <v>0</v>
      </c>
      <c r="H37" s="23">
        <f t="shared" si="9"/>
        <v>223</v>
      </c>
      <c r="I37" s="115">
        <f t="shared" si="9"/>
        <v>0</v>
      </c>
      <c r="J37" s="117">
        <f t="shared" si="9"/>
        <v>0</v>
      </c>
      <c r="K37" s="23">
        <f t="shared" si="9"/>
        <v>0</v>
      </c>
      <c r="L37" s="23">
        <f t="shared" si="9"/>
        <v>223</v>
      </c>
      <c r="M37" s="118">
        <f t="shared" si="9"/>
        <v>0</v>
      </c>
      <c r="N37" s="116">
        <f t="shared" si="9"/>
        <v>0</v>
      </c>
      <c r="O37" s="23">
        <f t="shared" si="9"/>
        <v>0</v>
      </c>
      <c r="P37" s="23">
        <f t="shared" si="9"/>
        <v>223</v>
      </c>
      <c r="Q37" s="23">
        <f t="shared" si="9"/>
        <v>0</v>
      </c>
      <c r="R37" s="45" t="s">
        <v>150</v>
      </c>
      <c r="S37" s="46">
        <f>(SUM(J31:M31)/SUM(F31:I31)+SUM(J32:M32)/SUM(F32:I32)+SUM(J33:M33)/SUM(F33:I33)+SUM(J35:M35)/SUM(F35:I35)+SUM(J36:M36)/SUM(F36:I36))/5</f>
        <v>1</v>
      </c>
      <c r="T37" s="45" t="s">
        <v>151</v>
      </c>
      <c r="U37" s="46">
        <f>(SUM(N31:Q31)/SUM(F31:I31)+SUM(N32:Q32)/SUM(F32:I32)+SUM(N33:Q33)/SUM(F33:I33)+SUM(N35:Q35)/SUM(F35:I35)+SUM(N36:Q36)/SUM(F36:I36))/5</f>
        <v>1</v>
      </c>
    </row>
    <row r="38" spans="1:21">
      <c r="A38" s="137" t="s">
        <v>170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</row>
    <row r="39" spans="1:21" ht="93.75" customHeight="1">
      <c r="A39" s="34" t="s">
        <v>132</v>
      </c>
      <c r="B39" s="12" t="s">
        <v>125</v>
      </c>
      <c r="C39" s="38" t="s">
        <v>124</v>
      </c>
      <c r="D39" s="10" t="s">
        <v>149</v>
      </c>
      <c r="E39" s="10" t="s">
        <v>148</v>
      </c>
      <c r="F39" s="40">
        <f>F40</f>
        <v>0</v>
      </c>
      <c r="G39" s="40">
        <f t="shared" ref="G39:Q39" si="10">G40</f>
        <v>0</v>
      </c>
      <c r="H39" s="40">
        <f t="shared" si="10"/>
        <v>500</v>
      </c>
      <c r="I39" s="67">
        <f t="shared" si="10"/>
        <v>0</v>
      </c>
      <c r="J39" s="69">
        <f t="shared" si="10"/>
        <v>0</v>
      </c>
      <c r="K39" s="40">
        <f t="shared" si="10"/>
        <v>0</v>
      </c>
      <c r="L39" s="70">
        <f t="shared" si="10"/>
        <v>179.4</v>
      </c>
      <c r="M39" s="119">
        <f t="shared" si="10"/>
        <v>0</v>
      </c>
      <c r="N39" s="68">
        <f t="shared" si="10"/>
        <v>0</v>
      </c>
      <c r="O39" s="40">
        <f t="shared" si="10"/>
        <v>0</v>
      </c>
      <c r="P39" s="40">
        <f t="shared" si="10"/>
        <v>179.4</v>
      </c>
      <c r="Q39" s="40">
        <f t="shared" si="10"/>
        <v>0</v>
      </c>
      <c r="S39" s="43"/>
    </row>
    <row r="40" spans="1:21" ht="94.5" customHeight="1">
      <c r="A40" s="91" t="s">
        <v>133</v>
      </c>
      <c r="B40" s="85" t="s">
        <v>126</v>
      </c>
      <c r="C40" s="92" t="s">
        <v>124</v>
      </c>
      <c r="D40" s="6" t="s">
        <v>149</v>
      </c>
      <c r="E40" s="6" t="s">
        <v>148</v>
      </c>
      <c r="F40" s="93">
        <v>0</v>
      </c>
      <c r="G40" s="93">
        <v>0</v>
      </c>
      <c r="H40" s="93">
        <v>500</v>
      </c>
      <c r="I40" s="94">
        <v>0</v>
      </c>
      <c r="J40" s="105">
        <v>0</v>
      </c>
      <c r="K40" s="93">
        <f>K41</f>
        <v>0</v>
      </c>
      <c r="L40" s="107">
        <v>179.4</v>
      </c>
      <c r="M40" s="120">
        <v>0</v>
      </c>
      <c r="N40" s="108">
        <v>0</v>
      </c>
      <c r="O40" s="106">
        <v>0</v>
      </c>
      <c r="P40" s="106">
        <v>179.4</v>
      </c>
      <c r="Q40" s="106">
        <v>0</v>
      </c>
      <c r="S40" s="43"/>
    </row>
    <row r="41" spans="1:21" ht="102">
      <c r="A41" s="34" t="s">
        <v>134</v>
      </c>
      <c r="B41" s="12" t="s">
        <v>127</v>
      </c>
      <c r="C41" s="38" t="s">
        <v>124</v>
      </c>
      <c r="D41" s="10" t="s">
        <v>149</v>
      </c>
      <c r="E41" s="10" t="s">
        <v>148</v>
      </c>
      <c r="F41" s="40">
        <f>F42</f>
        <v>0</v>
      </c>
      <c r="G41" s="40">
        <f t="shared" ref="G41:Q41" si="11">G42</f>
        <v>0</v>
      </c>
      <c r="H41" s="40">
        <f t="shared" si="11"/>
        <v>5966.7</v>
      </c>
      <c r="I41" s="67">
        <f t="shared" si="11"/>
        <v>0</v>
      </c>
      <c r="J41" s="69">
        <f t="shared" si="11"/>
        <v>0</v>
      </c>
      <c r="K41" s="40">
        <f t="shared" si="11"/>
        <v>0</v>
      </c>
      <c r="L41" s="70">
        <f t="shared" si="11"/>
        <v>4573.8999999999996</v>
      </c>
      <c r="M41" s="119">
        <f t="shared" si="11"/>
        <v>0</v>
      </c>
      <c r="N41" s="68">
        <f t="shared" si="11"/>
        <v>0</v>
      </c>
      <c r="O41" s="40">
        <f t="shared" si="11"/>
        <v>0</v>
      </c>
      <c r="P41" s="40">
        <f t="shared" si="11"/>
        <v>4573.8999999999996</v>
      </c>
      <c r="Q41" s="40">
        <f t="shared" si="11"/>
        <v>0</v>
      </c>
    </row>
    <row r="42" spans="1:21" ht="102">
      <c r="A42" s="91" t="s">
        <v>135</v>
      </c>
      <c r="B42" s="95" t="s">
        <v>128</v>
      </c>
      <c r="C42" s="92" t="s">
        <v>124</v>
      </c>
      <c r="D42" s="6" t="s">
        <v>149</v>
      </c>
      <c r="E42" s="6" t="s">
        <v>148</v>
      </c>
      <c r="F42" s="93">
        <v>0</v>
      </c>
      <c r="G42" s="93">
        <v>0</v>
      </c>
      <c r="H42" s="93">
        <v>5966.7</v>
      </c>
      <c r="I42" s="96">
        <v>0</v>
      </c>
      <c r="J42" s="105">
        <v>0</v>
      </c>
      <c r="K42" s="93">
        <v>0</v>
      </c>
      <c r="L42" s="107">
        <v>4573.8999999999996</v>
      </c>
      <c r="M42" s="120">
        <v>0</v>
      </c>
      <c r="N42" s="108">
        <v>0</v>
      </c>
      <c r="O42" s="106">
        <v>0</v>
      </c>
      <c r="P42" s="106">
        <v>4573.8999999999996</v>
      </c>
      <c r="Q42" s="106">
        <v>0</v>
      </c>
    </row>
    <row r="43" spans="1:21" ht="96" customHeight="1">
      <c r="A43" s="34" t="s">
        <v>136</v>
      </c>
      <c r="B43" s="12" t="s">
        <v>129</v>
      </c>
      <c r="C43" s="38" t="s">
        <v>124</v>
      </c>
      <c r="D43" s="10" t="s">
        <v>149</v>
      </c>
      <c r="E43" s="10" t="s">
        <v>148</v>
      </c>
      <c r="F43" s="40">
        <f>F44+F45</f>
        <v>0</v>
      </c>
      <c r="G43" s="40">
        <f t="shared" ref="G43:Q43" si="12">G44+G45</f>
        <v>0</v>
      </c>
      <c r="H43" s="40">
        <f t="shared" si="12"/>
        <v>1172.2</v>
      </c>
      <c r="I43" s="67">
        <f t="shared" si="12"/>
        <v>0</v>
      </c>
      <c r="J43" s="69">
        <f t="shared" si="12"/>
        <v>0</v>
      </c>
      <c r="K43" s="40">
        <f t="shared" si="12"/>
        <v>0</v>
      </c>
      <c r="L43" s="70">
        <f t="shared" si="12"/>
        <v>1143.9000000000001</v>
      </c>
      <c r="M43" s="119">
        <f t="shared" si="12"/>
        <v>0</v>
      </c>
      <c r="N43" s="68">
        <f t="shared" si="12"/>
        <v>0</v>
      </c>
      <c r="O43" s="40">
        <f t="shared" si="12"/>
        <v>0</v>
      </c>
      <c r="P43" s="40">
        <f t="shared" si="12"/>
        <v>1143.9000000000001</v>
      </c>
      <c r="Q43" s="40">
        <f t="shared" si="12"/>
        <v>0</v>
      </c>
    </row>
    <row r="44" spans="1:21" ht="96" customHeight="1">
      <c r="A44" s="91" t="s">
        <v>137</v>
      </c>
      <c r="B44" s="85" t="s">
        <v>130</v>
      </c>
      <c r="C44" s="92" t="s">
        <v>124</v>
      </c>
      <c r="D44" s="6" t="s">
        <v>149</v>
      </c>
      <c r="E44" s="6" t="s">
        <v>148</v>
      </c>
      <c r="F44" s="93">
        <v>0</v>
      </c>
      <c r="G44" s="93">
        <v>0</v>
      </c>
      <c r="H44" s="93">
        <v>772.2</v>
      </c>
      <c r="I44" s="96">
        <v>0</v>
      </c>
      <c r="J44" s="105">
        <v>0</v>
      </c>
      <c r="K44" s="93">
        <v>0</v>
      </c>
      <c r="L44" s="107">
        <v>744.9</v>
      </c>
      <c r="M44" s="120">
        <v>0</v>
      </c>
      <c r="N44" s="108">
        <v>0</v>
      </c>
      <c r="O44" s="106">
        <v>0</v>
      </c>
      <c r="P44" s="106">
        <v>744.9</v>
      </c>
      <c r="Q44" s="106">
        <v>0</v>
      </c>
    </row>
    <row r="45" spans="1:21" ht="94.5" customHeight="1">
      <c r="A45" s="91" t="s">
        <v>138</v>
      </c>
      <c r="B45" s="85" t="s">
        <v>131</v>
      </c>
      <c r="C45" s="92" t="s">
        <v>124</v>
      </c>
      <c r="D45" s="6" t="s">
        <v>149</v>
      </c>
      <c r="E45" s="6" t="s">
        <v>148</v>
      </c>
      <c r="F45" s="93">
        <v>0</v>
      </c>
      <c r="G45" s="93">
        <v>0</v>
      </c>
      <c r="H45" s="93">
        <v>400</v>
      </c>
      <c r="I45" s="96">
        <v>0</v>
      </c>
      <c r="J45" s="105">
        <v>0</v>
      </c>
      <c r="K45" s="93">
        <v>0</v>
      </c>
      <c r="L45" s="107">
        <v>399</v>
      </c>
      <c r="M45" s="120">
        <v>0</v>
      </c>
      <c r="N45" s="108">
        <v>0</v>
      </c>
      <c r="O45" s="106">
        <v>0</v>
      </c>
      <c r="P45" s="106">
        <v>399</v>
      </c>
      <c r="Q45" s="106">
        <v>0</v>
      </c>
    </row>
    <row r="46" spans="1:21" ht="18">
      <c r="A46" s="36"/>
      <c r="B46" s="37" t="s">
        <v>173</v>
      </c>
      <c r="C46" s="37"/>
      <c r="D46" s="37"/>
      <c r="E46" s="37"/>
      <c r="F46" s="41">
        <f>F39+F41+F43</f>
        <v>0</v>
      </c>
      <c r="G46" s="41">
        <f t="shared" ref="G46:Q46" si="13">G39+G41+G43</f>
        <v>0</v>
      </c>
      <c r="H46" s="41">
        <f t="shared" si="13"/>
        <v>7638.9</v>
      </c>
      <c r="I46" s="63">
        <f t="shared" si="13"/>
        <v>0</v>
      </c>
      <c r="J46" s="65">
        <f t="shared" si="13"/>
        <v>0</v>
      </c>
      <c r="K46" s="41">
        <f t="shared" si="13"/>
        <v>0</v>
      </c>
      <c r="L46" s="66">
        <f t="shared" si="13"/>
        <v>5897.1999999999989</v>
      </c>
      <c r="M46" s="121">
        <f t="shared" si="13"/>
        <v>0</v>
      </c>
      <c r="N46" s="64">
        <f t="shared" si="13"/>
        <v>0</v>
      </c>
      <c r="O46" s="41">
        <f t="shared" si="13"/>
        <v>0</v>
      </c>
      <c r="P46" s="41">
        <f t="shared" si="13"/>
        <v>5897.1999999999989</v>
      </c>
      <c r="Q46" s="41">
        <f t="shared" si="13"/>
        <v>0</v>
      </c>
      <c r="R46" s="45" t="s">
        <v>150</v>
      </c>
      <c r="S46" s="46">
        <f>(SUM(J40:M40)/SUM(F40:I40)+SUM(J42:M42)/SUM(F42:I42)+SUM(J44:M44)/SUM(F44:I44)+SUM(J45:M45)/SUM(F45:I45))/4</f>
        <v>0.77187940028014068</v>
      </c>
      <c r="T46" s="45" t="s">
        <v>151</v>
      </c>
      <c r="U46" s="46">
        <f>(SUM(N40:Q40)/SUM(F40:I40)+SUM(N42:Q42)/SUM(F42:I42)+SUM(N44:Q44)/SUM(F44:I44)+SUM(N45:Q45)/SUM(F45:I45))/4</f>
        <v>0.77187940028014068</v>
      </c>
    </row>
    <row r="47" spans="1:21" ht="15" customHeight="1">
      <c r="A47" s="140" t="s">
        <v>171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</row>
    <row r="48" spans="1:21" ht="102">
      <c r="A48" s="34" t="s">
        <v>25</v>
      </c>
      <c r="B48" s="32" t="s">
        <v>116</v>
      </c>
      <c r="C48" s="78" t="s">
        <v>115</v>
      </c>
      <c r="D48" s="19" t="s">
        <v>149</v>
      </c>
      <c r="E48" s="19" t="s">
        <v>154</v>
      </c>
      <c r="F48" s="73">
        <f>F49+F50+F51</f>
        <v>0</v>
      </c>
      <c r="G48" s="73">
        <f t="shared" ref="G48:Q48" si="14">G49+G50+G51</f>
        <v>0</v>
      </c>
      <c r="H48" s="73">
        <f t="shared" si="14"/>
        <v>250</v>
      </c>
      <c r="I48" s="74">
        <f t="shared" si="14"/>
        <v>0</v>
      </c>
      <c r="J48" s="75">
        <f t="shared" si="14"/>
        <v>0</v>
      </c>
      <c r="K48" s="73">
        <f t="shared" si="14"/>
        <v>0</v>
      </c>
      <c r="L48" s="73">
        <f t="shared" si="14"/>
        <v>249.7</v>
      </c>
      <c r="M48" s="76">
        <f t="shared" si="14"/>
        <v>0</v>
      </c>
      <c r="N48" s="77">
        <f t="shared" si="14"/>
        <v>0</v>
      </c>
      <c r="O48" s="73">
        <f t="shared" si="14"/>
        <v>0</v>
      </c>
      <c r="P48" s="73">
        <f t="shared" si="14"/>
        <v>249.7</v>
      </c>
      <c r="Q48" s="73">
        <f t="shared" si="14"/>
        <v>0</v>
      </c>
      <c r="S48" s="43"/>
    </row>
    <row r="49" spans="1:21" ht="102">
      <c r="A49" s="91" t="s">
        <v>121</v>
      </c>
      <c r="B49" s="82" t="s">
        <v>117</v>
      </c>
      <c r="C49" s="80" t="s">
        <v>115</v>
      </c>
      <c r="D49" s="86" t="s">
        <v>149</v>
      </c>
      <c r="E49" s="86" t="s">
        <v>154</v>
      </c>
      <c r="F49" s="97">
        <v>0</v>
      </c>
      <c r="G49" s="97">
        <v>0</v>
      </c>
      <c r="H49" s="97">
        <v>0</v>
      </c>
      <c r="I49" s="98">
        <v>0</v>
      </c>
      <c r="J49" s="109">
        <v>0</v>
      </c>
      <c r="K49" s="97">
        <v>0</v>
      </c>
      <c r="L49" s="97">
        <v>0</v>
      </c>
      <c r="M49" s="110">
        <v>0</v>
      </c>
      <c r="N49" s="111">
        <v>0</v>
      </c>
      <c r="O49" s="97">
        <v>0</v>
      </c>
      <c r="P49" s="97">
        <v>0</v>
      </c>
      <c r="Q49" s="97">
        <v>0</v>
      </c>
    </row>
    <row r="50" spans="1:21" ht="102">
      <c r="A50" s="91" t="s">
        <v>122</v>
      </c>
      <c r="B50" s="82" t="s">
        <v>118</v>
      </c>
      <c r="C50" s="80" t="s">
        <v>115</v>
      </c>
      <c r="D50" s="86" t="s">
        <v>149</v>
      </c>
      <c r="E50" s="86" t="s">
        <v>154</v>
      </c>
      <c r="F50" s="97">
        <v>0</v>
      </c>
      <c r="G50" s="97">
        <v>0</v>
      </c>
      <c r="H50" s="97">
        <v>50</v>
      </c>
      <c r="I50" s="98">
        <v>0</v>
      </c>
      <c r="J50" s="109">
        <v>0</v>
      </c>
      <c r="K50" s="97">
        <v>0</v>
      </c>
      <c r="L50" s="97">
        <v>50</v>
      </c>
      <c r="M50" s="110">
        <v>0</v>
      </c>
      <c r="N50" s="111">
        <v>0</v>
      </c>
      <c r="O50" s="97">
        <v>0</v>
      </c>
      <c r="P50" s="97">
        <v>50</v>
      </c>
      <c r="Q50" s="97">
        <v>0</v>
      </c>
    </row>
    <row r="51" spans="1:21" ht="140.25">
      <c r="A51" s="91" t="s">
        <v>123</v>
      </c>
      <c r="B51" s="82" t="s">
        <v>119</v>
      </c>
      <c r="C51" s="80" t="s">
        <v>120</v>
      </c>
      <c r="D51" s="86" t="s">
        <v>149</v>
      </c>
      <c r="E51" s="86" t="s">
        <v>154</v>
      </c>
      <c r="F51" s="97">
        <v>0</v>
      </c>
      <c r="G51" s="97">
        <v>0</v>
      </c>
      <c r="H51" s="97">
        <v>200</v>
      </c>
      <c r="I51" s="98">
        <v>0</v>
      </c>
      <c r="J51" s="109">
        <v>0</v>
      </c>
      <c r="K51" s="97">
        <v>0</v>
      </c>
      <c r="L51" s="106">
        <v>199.7</v>
      </c>
      <c r="M51" s="107">
        <v>0</v>
      </c>
      <c r="N51" s="108">
        <v>0</v>
      </c>
      <c r="O51" s="106">
        <v>0</v>
      </c>
      <c r="P51" s="106">
        <v>199.7</v>
      </c>
      <c r="Q51" s="106">
        <v>0</v>
      </c>
    </row>
    <row r="52" spans="1:21" ht="102">
      <c r="A52" s="34" t="s">
        <v>155</v>
      </c>
      <c r="B52" s="33" t="s">
        <v>156</v>
      </c>
      <c r="C52" s="78" t="s">
        <v>115</v>
      </c>
      <c r="D52" s="19" t="s">
        <v>149</v>
      </c>
      <c r="E52" s="19" t="s">
        <v>154</v>
      </c>
      <c r="F52" s="73">
        <f>F53+F54</f>
        <v>0</v>
      </c>
      <c r="G52" s="73">
        <f t="shared" ref="G52:Q52" si="15">G53+G54</f>
        <v>0</v>
      </c>
      <c r="H52" s="73">
        <f t="shared" si="15"/>
        <v>380</v>
      </c>
      <c r="I52" s="74">
        <f t="shared" si="15"/>
        <v>0</v>
      </c>
      <c r="J52" s="75">
        <f t="shared" si="15"/>
        <v>0</v>
      </c>
      <c r="K52" s="73">
        <f t="shared" si="15"/>
        <v>0</v>
      </c>
      <c r="L52" s="73">
        <f t="shared" si="15"/>
        <v>225.9</v>
      </c>
      <c r="M52" s="76">
        <f t="shared" si="15"/>
        <v>0</v>
      </c>
      <c r="N52" s="77">
        <f t="shared" si="15"/>
        <v>0</v>
      </c>
      <c r="O52" s="73">
        <f t="shared" si="15"/>
        <v>0</v>
      </c>
      <c r="P52" s="73">
        <f t="shared" si="15"/>
        <v>225.9</v>
      </c>
      <c r="Q52" s="73">
        <f t="shared" si="15"/>
        <v>0</v>
      </c>
    </row>
    <row r="53" spans="1:21" ht="165.75">
      <c r="A53" s="91" t="s">
        <v>157</v>
      </c>
      <c r="B53" s="82" t="s">
        <v>158</v>
      </c>
      <c r="C53" s="80" t="s">
        <v>161</v>
      </c>
      <c r="D53" s="86" t="s">
        <v>149</v>
      </c>
      <c r="E53" s="86" t="s">
        <v>154</v>
      </c>
      <c r="F53" s="97">
        <v>0</v>
      </c>
      <c r="G53" s="97">
        <v>0</v>
      </c>
      <c r="H53" s="97">
        <v>281</v>
      </c>
      <c r="I53" s="98">
        <v>0</v>
      </c>
      <c r="J53" s="109">
        <v>0</v>
      </c>
      <c r="K53" s="97">
        <v>0</v>
      </c>
      <c r="L53" s="106">
        <v>126.9</v>
      </c>
      <c r="M53" s="107">
        <v>0</v>
      </c>
      <c r="N53" s="108">
        <v>0</v>
      </c>
      <c r="O53" s="106">
        <v>0</v>
      </c>
      <c r="P53" s="106">
        <v>126.9</v>
      </c>
      <c r="Q53" s="106">
        <v>0</v>
      </c>
    </row>
    <row r="54" spans="1:21" ht="63.75">
      <c r="A54" s="91" t="s">
        <v>159</v>
      </c>
      <c r="B54" s="82" t="s">
        <v>160</v>
      </c>
      <c r="C54" s="80" t="s">
        <v>162</v>
      </c>
      <c r="D54" s="86" t="s">
        <v>149</v>
      </c>
      <c r="E54" s="86" t="s">
        <v>154</v>
      </c>
      <c r="F54" s="97">
        <v>0</v>
      </c>
      <c r="G54" s="97">
        <v>0</v>
      </c>
      <c r="H54" s="97">
        <v>99</v>
      </c>
      <c r="I54" s="98">
        <v>0</v>
      </c>
      <c r="J54" s="109">
        <v>0</v>
      </c>
      <c r="K54" s="97">
        <v>0</v>
      </c>
      <c r="L54" s="106">
        <v>99</v>
      </c>
      <c r="M54" s="107">
        <v>0</v>
      </c>
      <c r="N54" s="108">
        <v>0</v>
      </c>
      <c r="O54" s="106">
        <v>0</v>
      </c>
      <c r="P54" s="106">
        <v>99</v>
      </c>
      <c r="Q54" s="106">
        <v>0</v>
      </c>
    </row>
    <row r="55" spans="1:21" ht="25.5">
      <c r="A55" s="36"/>
      <c r="B55" s="13" t="s">
        <v>172</v>
      </c>
      <c r="C55" s="37"/>
      <c r="D55" s="37"/>
      <c r="E55" s="37"/>
      <c r="F55" s="41">
        <f>F48+F52</f>
        <v>0</v>
      </c>
      <c r="G55" s="41">
        <f t="shared" ref="G55:Q55" si="16">G48+G52</f>
        <v>0</v>
      </c>
      <c r="H55" s="41">
        <f t="shared" si="16"/>
        <v>630</v>
      </c>
      <c r="I55" s="63">
        <f t="shared" si="16"/>
        <v>0</v>
      </c>
      <c r="J55" s="65">
        <f t="shared" si="16"/>
        <v>0</v>
      </c>
      <c r="K55" s="41">
        <f t="shared" si="16"/>
        <v>0</v>
      </c>
      <c r="L55" s="41">
        <f t="shared" si="16"/>
        <v>475.6</v>
      </c>
      <c r="M55" s="66">
        <f t="shared" si="16"/>
        <v>0</v>
      </c>
      <c r="N55" s="64">
        <f t="shared" si="16"/>
        <v>0</v>
      </c>
      <c r="O55" s="41">
        <f t="shared" si="16"/>
        <v>0</v>
      </c>
      <c r="P55" s="41">
        <f t="shared" si="16"/>
        <v>475.6</v>
      </c>
      <c r="Q55" s="41">
        <f t="shared" si="16"/>
        <v>0</v>
      </c>
      <c r="R55" s="45" t="s">
        <v>150</v>
      </c>
      <c r="S55" s="46">
        <f>(SUM(J50:M50)/SUM(F50:I50)+SUM(J51:M51)/SUM(F51:I51)+SUM(J53:M53)/SUM(F53:I53)+SUM(J54:M54)/SUM(F54:I54))/4</f>
        <v>0.86252535587188617</v>
      </c>
      <c r="T55" s="45" t="s">
        <v>151</v>
      </c>
      <c r="U55" s="46">
        <f>(SUM(N50:Q50)/SUM(F50:I50)+SUM(N51:Q51)/SUM(F51:I51)+SUM(N53:Q53)/SUM(F53:I53)+SUM(N54:Q54)/SUM(F54:I54))/4</f>
        <v>0.86252535587188617</v>
      </c>
    </row>
    <row r="56" spans="1:21" ht="63.75">
      <c r="A56" s="122"/>
      <c r="B56" s="125" t="s">
        <v>180</v>
      </c>
      <c r="C56" s="123"/>
      <c r="D56" s="15"/>
      <c r="E56" s="15"/>
      <c r="F56" s="15">
        <f>F12+F28+F37+F46+F55</f>
        <v>6430</v>
      </c>
      <c r="G56" s="15">
        <f t="shared" ref="G56:Q56" si="17">G12+G28+G37+G46+G55</f>
        <v>35742.400000000001</v>
      </c>
      <c r="H56" s="15">
        <f t="shared" si="17"/>
        <v>17651.900000000001</v>
      </c>
      <c r="I56" s="55">
        <f t="shared" si="17"/>
        <v>0</v>
      </c>
      <c r="J56" s="57">
        <f t="shared" si="17"/>
        <v>6430</v>
      </c>
      <c r="K56" s="15">
        <f t="shared" si="17"/>
        <v>35176.899999999994</v>
      </c>
      <c r="L56" s="15">
        <f t="shared" si="17"/>
        <v>15754.4</v>
      </c>
      <c r="M56" s="58">
        <f t="shared" si="17"/>
        <v>0</v>
      </c>
      <c r="N56" s="56">
        <f t="shared" si="17"/>
        <v>6430</v>
      </c>
      <c r="O56" s="15">
        <f t="shared" si="17"/>
        <v>35176.899999999994</v>
      </c>
      <c r="P56" s="15">
        <f t="shared" si="17"/>
        <v>15754.4</v>
      </c>
      <c r="Q56" s="15">
        <f t="shared" si="17"/>
        <v>0</v>
      </c>
    </row>
    <row r="57" spans="1:21" ht="15">
      <c r="A57" s="122"/>
      <c r="B57" s="123"/>
      <c r="C57" s="123"/>
      <c r="D57" s="124"/>
      <c r="E57" s="124"/>
      <c r="F57" s="133">
        <f>F56+G56+H56+I56</f>
        <v>59824.3</v>
      </c>
      <c r="G57" s="134"/>
      <c r="H57" s="134"/>
      <c r="I57" s="134"/>
      <c r="J57" s="135">
        <f t="shared" ref="J57" si="18">J56+K56+L56+M56</f>
        <v>57361.299999999996</v>
      </c>
      <c r="K57" s="134"/>
      <c r="L57" s="134"/>
      <c r="M57" s="136"/>
      <c r="N57" s="134">
        <f t="shared" ref="N57" si="19">N56+O56+P56+Q56</f>
        <v>57361.299999999996</v>
      </c>
      <c r="O57" s="134"/>
      <c r="P57" s="134"/>
      <c r="Q57" s="136"/>
    </row>
    <row r="58" spans="1:21" ht="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21" ht="15">
      <c r="A59" s="45"/>
      <c r="B59" s="112" t="s">
        <v>178</v>
      </c>
      <c r="C59" s="113">
        <f>F57</f>
        <v>59824.3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1:21" ht="15">
      <c r="A60" s="45"/>
      <c r="B60" s="112" t="s">
        <v>179</v>
      </c>
      <c r="C60" s="113">
        <f>N57</f>
        <v>57361.299999999996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1:21" ht="15">
      <c r="A61" s="45"/>
      <c r="B61" s="45"/>
      <c r="C61" s="45">
        <f>C60*100/C59</f>
        <v>95.882943887350123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21" ht="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21" ht="18">
      <c r="A63" s="114"/>
      <c r="B63" s="45" t="s">
        <v>150</v>
      </c>
      <c r="C63" s="46">
        <f>(SUM(N8:Q8)/SUM(F8:I8)+SUM(N14:Q14)/SUM(F14:I14)+SUM(N16:Q16)/SUM(F16:I16)+SUM(N21:Q21)/SUM(F21:I21)+SUM(N25:Q25)/SUM(F25:I25)+SUM(N30:Q30)/SUM(F30:I30)+SUM(N34:Q34)/SUM(F34:I34)+SUM(N39:Q39)/SUM(F39:I39)+SUM(N41:Q41)/SUM(F41:I41)+SUM(N43:Q43)/SUM(F43:I43)+SUM(N48:Q48)/SUM(F48:I48)+SUM(N52:Q52)/SUM(F52:I52))/12</f>
        <v>0.88130368006539594</v>
      </c>
      <c r="D63" s="45" t="s">
        <v>151</v>
      </c>
      <c r="E63" s="46">
        <f>(SUM(J8:M8)/SUM(F8:I8)+SUM(J14:M14)/SUM(F14:I14)+SUM(J16:M16)/SUM(F16:I16)+SUM(J21:M21)/SUM(F21:I21)+SUM(J25:M25)/SUM(F25:I25)+SUM(J30:M30)/SUM(F30:I30)+SUM(J34:M34)/SUM(F34:I34)+SUM(J39:M39)/SUM(F39:I39)+SUM(J41:M41)/SUM(F41:I41)+SUM(J43:M43)/SUM(F43:I43)+SUM(J48:M48)/SUM(F48:I48)+SUM(J52:M52)/SUM(F52:I52))/12</f>
        <v>0.88130368006539594</v>
      </c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21">
      <c r="A64" s="31"/>
    </row>
    <row r="65" spans="1:1">
      <c r="A65" s="31"/>
    </row>
    <row r="66" spans="1:1">
      <c r="A66" s="31"/>
    </row>
    <row r="67" spans="1:1">
      <c r="A67" s="31"/>
    </row>
    <row r="68" spans="1:1">
      <c r="A68" s="31"/>
    </row>
    <row r="69" spans="1:1">
      <c r="A69" s="31"/>
    </row>
    <row r="70" spans="1:1">
      <c r="A70" s="31"/>
    </row>
    <row r="71" spans="1:1">
      <c r="A71" s="31"/>
    </row>
    <row r="72" spans="1:1">
      <c r="A72" s="31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  <row r="82" spans="1:1">
      <c r="A82" s="31"/>
    </row>
    <row r="83" spans="1:1">
      <c r="A83" s="31"/>
    </row>
    <row r="84" spans="1:1">
      <c r="A84" s="31"/>
    </row>
    <row r="85" spans="1:1">
      <c r="A85" s="31"/>
    </row>
    <row r="86" spans="1:1">
      <c r="A86" s="31"/>
    </row>
    <row r="87" spans="1:1">
      <c r="A87" s="31"/>
    </row>
    <row r="88" spans="1:1">
      <c r="A88" s="31"/>
    </row>
    <row r="89" spans="1:1">
      <c r="A89" s="31"/>
    </row>
    <row r="90" spans="1:1">
      <c r="A90" s="31"/>
    </row>
    <row r="91" spans="1:1">
      <c r="A91" s="31"/>
    </row>
    <row r="92" spans="1:1">
      <c r="A92" s="30"/>
    </row>
    <row r="93" spans="1:1">
      <c r="A93" s="30"/>
    </row>
  </sheetData>
  <mergeCells count="19">
    <mergeCell ref="F4:I4"/>
    <mergeCell ref="A13:Q13"/>
    <mergeCell ref="A29:Q29"/>
    <mergeCell ref="F57:I57"/>
    <mergeCell ref="J57:M57"/>
    <mergeCell ref="N57:Q57"/>
    <mergeCell ref="A38:Q38"/>
    <mergeCell ref="A1:Q1"/>
    <mergeCell ref="A2:Q2"/>
    <mergeCell ref="A3:Q3"/>
    <mergeCell ref="A47:Q47"/>
    <mergeCell ref="A7:Q7"/>
    <mergeCell ref="J4:M4"/>
    <mergeCell ref="N4:Q4"/>
    <mergeCell ref="A4:A5"/>
    <mergeCell ref="B4:B5"/>
    <mergeCell ref="C4:C5"/>
    <mergeCell ref="D4:D5"/>
    <mergeCell ref="E4:E5"/>
  </mergeCells>
  <pageMargins left="0.19685039370078741" right="0.19685039370078741" top="0.39370078740157483" bottom="0.39370078740157483" header="0" footer="0"/>
  <pageSetup paperSize="9" scale="86" fitToHeight="1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pane ySplit="5" topLeftCell="A36" activePane="bottomLeft" state="frozen"/>
      <selection pane="bottomLeft" activeCell="B46" sqref="B46"/>
    </sheetView>
  </sheetViews>
  <sheetFormatPr defaultRowHeight="15"/>
  <cols>
    <col min="1" max="1" width="4.140625" style="126" customWidth="1"/>
    <col min="2" max="2" width="30.42578125" style="126" customWidth="1"/>
    <col min="3" max="3" width="8.7109375" style="126" customWidth="1"/>
    <col min="4" max="4" width="10.85546875" style="126" customWidth="1"/>
    <col min="5" max="6" width="9.140625" style="126"/>
    <col min="7" max="7" width="14.140625" style="126" customWidth="1"/>
    <col min="8" max="8" width="14" style="126" customWidth="1"/>
    <col min="9" max="16384" width="9.140625" style="126"/>
  </cols>
  <sheetData>
    <row r="1" spans="1:7" ht="30" customHeight="1">
      <c r="A1" s="148" t="s">
        <v>169</v>
      </c>
      <c r="B1" s="148"/>
      <c r="C1" s="148"/>
      <c r="D1" s="148"/>
      <c r="E1" s="148"/>
      <c r="F1" s="148"/>
      <c r="G1" s="148"/>
    </row>
    <row r="2" spans="1:7">
      <c r="A2" s="149" t="s">
        <v>181</v>
      </c>
      <c r="B2" s="149"/>
      <c r="C2" s="149"/>
      <c r="D2" s="149"/>
      <c r="E2" s="149"/>
      <c r="F2" s="149"/>
      <c r="G2" s="149"/>
    </row>
    <row r="3" spans="1:7">
      <c r="A3" s="143" t="s">
        <v>26</v>
      </c>
      <c r="B3" s="143" t="s">
        <v>27</v>
      </c>
      <c r="C3" s="143" t="s">
        <v>177</v>
      </c>
      <c r="D3" s="143" t="s">
        <v>45</v>
      </c>
      <c r="E3" s="143"/>
      <c r="F3" s="143"/>
      <c r="G3" s="143" t="s">
        <v>46</v>
      </c>
    </row>
    <row r="4" spans="1:7">
      <c r="A4" s="143"/>
      <c r="B4" s="143"/>
      <c r="C4" s="143"/>
      <c r="D4" s="143" t="s">
        <v>44</v>
      </c>
      <c r="E4" s="143" t="s">
        <v>28</v>
      </c>
      <c r="F4" s="143"/>
      <c r="G4" s="143"/>
    </row>
    <row r="5" spans="1:7" ht="39" customHeight="1">
      <c r="A5" s="143"/>
      <c r="B5" s="143"/>
      <c r="C5" s="143"/>
      <c r="D5" s="143"/>
      <c r="E5" s="81" t="s">
        <v>29</v>
      </c>
      <c r="F5" s="81" t="s">
        <v>30</v>
      </c>
      <c r="G5" s="143"/>
    </row>
    <row r="6" spans="1:7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</row>
    <row r="7" spans="1:7" ht="32.25" customHeight="1">
      <c r="A7" s="150" t="s">
        <v>103</v>
      </c>
      <c r="B7" s="150"/>
      <c r="C7" s="150"/>
      <c r="D7" s="150"/>
      <c r="E7" s="150"/>
      <c r="F7" s="150"/>
      <c r="G7" s="150"/>
    </row>
    <row r="8" spans="1:7" ht="51">
      <c r="A8" s="24">
        <v>1</v>
      </c>
      <c r="B8" s="28" t="s">
        <v>163</v>
      </c>
      <c r="C8" s="24" t="s">
        <v>32</v>
      </c>
      <c r="D8" s="24">
        <v>1</v>
      </c>
      <c r="E8" s="24">
        <v>2</v>
      </c>
      <c r="F8" s="24">
        <v>2</v>
      </c>
      <c r="G8" s="42">
        <f>F8/E8</f>
        <v>1</v>
      </c>
    </row>
    <row r="9" spans="1:7" ht="31.5" customHeight="1">
      <c r="A9" s="150" t="s">
        <v>102</v>
      </c>
      <c r="B9" s="150"/>
      <c r="C9" s="150"/>
      <c r="D9" s="150"/>
      <c r="E9" s="150"/>
      <c r="F9" s="150"/>
      <c r="G9" s="150"/>
    </row>
    <row r="10" spans="1:7" ht="25.5">
      <c r="A10" s="24">
        <v>2</v>
      </c>
      <c r="B10" s="26" t="s">
        <v>88</v>
      </c>
      <c r="C10" s="25" t="s">
        <v>89</v>
      </c>
      <c r="D10" s="81">
        <v>11778</v>
      </c>
      <c r="E10" s="81">
        <v>15835</v>
      </c>
      <c r="F10" s="6">
        <v>17932</v>
      </c>
      <c r="G10" s="130">
        <f>F10/E10</f>
        <v>1.1324281654562678</v>
      </c>
    </row>
    <row r="11" spans="1:7" ht="27.75" customHeight="1">
      <c r="A11" s="24">
        <v>3</v>
      </c>
      <c r="B11" s="7" t="s">
        <v>90</v>
      </c>
      <c r="C11" s="81" t="s">
        <v>89</v>
      </c>
      <c r="D11" s="81">
        <v>5050</v>
      </c>
      <c r="E11" s="81">
        <v>6290</v>
      </c>
      <c r="F11" s="6">
        <v>9175</v>
      </c>
      <c r="G11" s="130">
        <f t="shared" ref="G11:G18" si="0">F11/E11</f>
        <v>1.4586645468998409</v>
      </c>
    </row>
    <row r="12" spans="1:7" ht="27.75" customHeight="1">
      <c r="A12" s="24">
        <v>4</v>
      </c>
      <c r="B12" s="26" t="s">
        <v>91</v>
      </c>
      <c r="C12" s="25" t="s">
        <v>92</v>
      </c>
      <c r="D12" s="81">
        <v>36675</v>
      </c>
      <c r="E12" s="81">
        <v>36675</v>
      </c>
      <c r="F12" s="6">
        <v>36675</v>
      </c>
      <c r="G12" s="130">
        <f t="shared" si="0"/>
        <v>1</v>
      </c>
    </row>
    <row r="13" spans="1:7" ht="25.5">
      <c r="A13" s="24">
        <v>5</v>
      </c>
      <c r="B13" s="26" t="s">
        <v>93</v>
      </c>
      <c r="C13" s="25" t="s">
        <v>89</v>
      </c>
      <c r="D13" s="81">
        <v>30</v>
      </c>
      <c r="E13" s="81">
        <v>32</v>
      </c>
      <c r="F13" s="6">
        <v>30</v>
      </c>
      <c r="G13" s="131">
        <f t="shared" si="0"/>
        <v>0.9375</v>
      </c>
    </row>
    <row r="14" spans="1:7" ht="25.5">
      <c r="A14" s="24">
        <v>6</v>
      </c>
      <c r="B14" s="26" t="s">
        <v>94</v>
      </c>
      <c r="C14" s="25" t="s">
        <v>95</v>
      </c>
      <c r="D14" s="81">
        <v>2</v>
      </c>
      <c r="E14" s="6">
        <v>1</v>
      </c>
      <c r="F14" s="6">
        <v>1</v>
      </c>
      <c r="G14" s="130">
        <f t="shared" si="0"/>
        <v>1</v>
      </c>
    </row>
    <row r="15" spans="1:7" ht="38.25">
      <c r="A15" s="24">
        <v>7</v>
      </c>
      <c r="B15" s="26" t="s">
        <v>96</v>
      </c>
      <c r="C15" s="25" t="s">
        <v>97</v>
      </c>
      <c r="D15" s="81">
        <v>88</v>
      </c>
      <c r="E15" s="81">
        <v>100</v>
      </c>
      <c r="F15" s="6">
        <v>89</v>
      </c>
      <c r="G15" s="130">
        <f t="shared" si="0"/>
        <v>0.89</v>
      </c>
    </row>
    <row r="16" spans="1:7" ht="89.25">
      <c r="A16" s="24">
        <v>8</v>
      </c>
      <c r="B16" s="26" t="s">
        <v>98</v>
      </c>
      <c r="C16" s="25" t="s">
        <v>99</v>
      </c>
      <c r="D16" s="81">
        <v>25.3</v>
      </c>
      <c r="E16" s="81">
        <v>28.3</v>
      </c>
      <c r="F16" s="6">
        <v>27.9</v>
      </c>
      <c r="G16" s="130">
        <f t="shared" si="0"/>
        <v>0.98586572438162534</v>
      </c>
    </row>
    <row r="17" spans="1:8" ht="25.5">
      <c r="A17" s="24">
        <v>9</v>
      </c>
      <c r="B17" s="26" t="s">
        <v>100</v>
      </c>
      <c r="C17" s="25" t="s">
        <v>89</v>
      </c>
      <c r="D17" s="81">
        <v>37</v>
      </c>
      <c r="E17" s="81">
        <v>37</v>
      </c>
      <c r="F17" s="6">
        <v>37</v>
      </c>
      <c r="G17" s="130">
        <f t="shared" si="0"/>
        <v>1</v>
      </c>
    </row>
    <row r="18" spans="1:8" ht="89.25">
      <c r="A18" s="24">
        <v>10</v>
      </c>
      <c r="B18" s="26" t="s">
        <v>101</v>
      </c>
      <c r="C18" s="25" t="s">
        <v>89</v>
      </c>
      <c r="D18" s="81">
        <v>714</v>
      </c>
      <c r="E18" s="81">
        <v>800</v>
      </c>
      <c r="F18" s="6">
        <v>835</v>
      </c>
      <c r="G18" s="130">
        <f t="shared" si="0"/>
        <v>1.04375</v>
      </c>
    </row>
    <row r="19" spans="1:8">
      <c r="A19" s="150" t="s">
        <v>8</v>
      </c>
      <c r="B19" s="150"/>
      <c r="C19" s="150"/>
      <c r="D19" s="150"/>
      <c r="E19" s="150"/>
      <c r="F19" s="150"/>
      <c r="G19" s="150"/>
    </row>
    <row r="20" spans="1:8" ht="38.25">
      <c r="A20" s="1">
        <v>11</v>
      </c>
      <c r="B20" s="2" t="s">
        <v>31</v>
      </c>
      <c r="C20" s="3" t="s">
        <v>32</v>
      </c>
      <c r="D20" s="1">
        <v>302.2</v>
      </c>
      <c r="E20" s="1">
        <v>317</v>
      </c>
      <c r="F20" s="1">
        <v>315</v>
      </c>
      <c r="G20" s="132">
        <f>F20/E20</f>
        <v>0.99369085173501581</v>
      </c>
      <c r="H20" s="128"/>
    </row>
    <row r="21" spans="1:8" ht="102">
      <c r="A21" s="4">
        <v>12</v>
      </c>
      <c r="B21" s="2" t="s">
        <v>33</v>
      </c>
      <c r="C21" s="1" t="s">
        <v>34</v>
      </c>
      <c r="D21" s="1">
        <v>44.1</v>
      </c>
      <c r="E21" s="1">
        <v>44.7</v>
      </c>
      <c r="F21" s="1">
        <v>45</v>
      </c>
      <c r="G21" s="132">
        <f t="shared" ref="G21:G42" si="1">F21/E21</f>
        <v>1.006711409395973</v>
      </c>
      <c r="H21" s="128"/>
    </row>
    <row r="22" spans="1:8" ht="204">
      <c r="A22" s="1">
        <v>13</v>
      </c>
      <c r="B22" s="79" t="s">
        <v>35</v>
      </c>
      <c r="C22" s="1" t="s">
        <v>32</v>
      </c>
      <c r="D22" s="1">
        <v>128</v>
      </c>
      <c r="E22" s="1">
        <v>125</v>
      </c>
      <c r="F22" s="1">
        <v>125</v>
      </c>
      <c r="G22" s="132">
        <f t="shared" si="1"/>
        <v>1</v>
      </c>
    </row>
    <row r="23" spans="1:8" ht="105.75" customHeight="1">
      <c r="A23" s="4">
        <v>14</v>
      </c>
      <c r="B23" s="5" t="s">
        <v>36</v>
      </c>
      <c r="C23" s="81" t="s">
        <v>32</v>
      </c>
      <c r="D23" s="81">
        <v>15</v>
      </c>
      <c r="E23" s="6">
        <v>15</v>
      </c>
      <c r="F23" s="6">
        <v>15</v>
      </c>
      <c r="G23" s="132">
        <f t="shared" si="1"/>
        <v>1</v>
      </c>
    </row>
    <row r="24" spans="1:8" ht="76.5">
      <c r="A24" s="1">
        <v>15</v>
      </c>
      <c r="B24" s="5" t="s">
        <v>37</v>
      </c>
      <c r="C24" s="81" t="s">
        <v>32</v>
      </c>
      <c r="D24" s="81">
        <v>0</v>
      </c>
      <c r="E24" s="6">
        <v>282</v>
      </c>
      <c r="F24" s="6">
        <v>282</v>
      </c>
      <c r="G24" s="132">
        <f t="shared" si="1"/>
        <v>1</v>
      </c>
    </row>
    <row r="25" spans="1:8" ht="89.25">
      <c r="A25" s="4">
        <v>16</v>
      </c>
      <c r="B25" s="5" t="s">
        <v>38</v>
      </c>
      <c r="C25" s="81" t="s">
        <v>32</v>
      </c>
      <c r="D25" s="81">
        <v>15</v>
      </c>
      <c r="E25" s="6">
        <v>9</v>
      </c>
      <c r="F25" s="6">
        <v>13</v>
      </c>
      <c r="G25" s="132">
        <f t="shared" si="1"/>
        <v>1.4444444444444444</v>
      </c>
    </row>
    <row r="26" spans="1:8" ht="63.75">
      <c r="A26" s="1">
        <v>17</v>
      </c>
      <c r="B26" s="5" t="s">
        <v>39</v>
      </c>
      <c r="C26" s="81" t="s">
        <v>32</v>
      </c>
      <c r="D26" s="81">
        <v>2</v>
      </c>
      <c r="E26" s="6">
        <v>2</v>
      </c>
      <c r="F26" s="6">
        <v>2</v>
      </c>
      <c r="G26" s="132">
        <f t="shared" si="1"/>
        <v>1</v>
      </c>
    </row>
    <row r="27" spans="1:8" ht="76.5">
      <c r="A27" s="4">
        <v>18</v>
      </c>
      <c r="B27" s="5" t="s">
        <v>40</v>
      </c>
      <c r="C27" s="81" t="s">
        <v>32</v>
      </c>
      <c r="D27" s="81">
        <v>6</v>
      </c>
      <c r="E27" s="6">
        <v>7</v>
      </c>
      <c r="F27" s="6">
        <v>6</v>
      </c>
      <c r="G27" s="132">
        <f t="shared" si="1"/>
        <v>0.8571428571428571</v>
      </c>
      <c r="H27" s="127"/>
    </row>
    <row r="28" spans="1:8" ht="63.75">
      <c r="A28" s="1">
        <v>19</v>
      </c>
      <c r="B28" s="5" t="s">
        <v>41</v>
      </c>
      <c r="C28" s="81" t="s">
        <v>32</v>
      </c>
      <c r="D28" s="81">
        <v>14</v>
      </c>
      <c r="E28" s="6">
        <v>13</v>
      </c>
      <c r="F28" s="6">
        <v>11</v>
      </c>
      <c r="G28" s="132">
        <f t="shared" si="1"/>
        <v>0.84615384615384615</v>
      </c>
    </row>
    <row r="29" spans="1:8" ht="76.5">
      <c r="A29" s="4">
        <v>20</v>
      </c>
      <c r="B29" s="5" t="s">
        <v>42</v>
      </c>
      <c r="C29" s="81" t="s">
        <v>43</v>
      </c>
      <c r="D29" s="81">
        <v>11</v>
      </c>
      <c r="E29" s="6">
        <v>16</v>
      </c>
      <c r="F29" s="6">
        <v>21</v>
      </c>
      <c r="G29" s="132">
        <f t="shared" si="1"/>
        <v>1.3125</v>
      </c>
    </row>
    <row r="30" spans="1:8" ht="29.25" customHeight="1">
      <c r="A30" s="151" t="s">
        <v>174</v>
      </c>
      <c r="B30" s="151"/>
      <c r="C30" s="151"/>
      <c r="D30" s="151"/>
      <c r="E30" s="151"/>
      <c r="F30" s="151"/>
      <c r="G30" s="151"/>
    </row>
    <row r="31" spans="1:8" ht="25.5">
      <c r="A31" s="81">
        <v>21</v>
      </c>
      <c r="B31" s="5" t="s">
        <v>110</v>
      </c>
      <c r="C31" s="81" t="s">
        <v>32</v>
      </c>
      <c r="D31" s="1">
        <v>2</v>
      </c>
      <c r="E31" s="1">
        <v>5</v>
      </c>
      <c r="F31" s="1">
        <v>5</v>
      </c>
      <c r="G31" s="132">
        <f t="shared" si="1"/>
        <v>1</v>
      </c>
    </row>
    <row r="32" spans="1:8" ht="25.5">
      <c r="A32" s="81">
        <v>22</v>
      </c>
      <c r="B32" s="5" t="s">
        <v>111</v>
      </c>
      <c r="C32" s="81" t="s">
        <v>32</v>
      </c>
      <c r="D32" s="1">
        <v>0</v>
      </c>
      <c r="E32" s="1">
        <v>1</v>
      </c>
      <c r="F32" s="1">
        <v>0</v>
      </c>
      <c r="G32" s="132">
        <f t="shared" si="1"/>
        <v>0</v>
      </c>
      <c r="H32" s="129"/>
    </row>
    <row r="33" spans="1:7" ht="25.5">
      <c r="A33" s="81">
        <v>23</v>
      </c>
      <c r="B33" s="5" t="s">
        <v>112</v>
      </c>
      <c r="C33" s="81" t="s">
        <v>32</v>
      </c>
      <c r="D33" s="1">
        <v>0</v>
      </c>
      <c r="E33" s="71" t="s">
        <v>168</v>
      </c>
      <c r="F33" s="1">
        <v>0</v>
      </c>
      <c r="G33" s="132"/>
    </row>
    <row r="34" spans="1:7" ht="51">
      <c r="A34" s="81">
        <v>24</v>
      </c>
      <c r="B34" s="5" t="s">
        <v>113</v>
      </c>
      <c r="C34" s="81" t="s">
        <v>32</v>
      </c>
      <c r="D34" s="81">
        <v>2</v>
      </c>
      <c r="E34" s="6">
        <v>2</v>
      </c>
      <c r="F34" s="6">
        <v>2</v>
      </c>
      <c r="G34" s="132">
        <f t="shared" si="1"/>
        <v>1</v>
      </c>
    </row>
    <row r="35" spans="1:7" ht="76.5">
      <c r="A35" s="81">
        <v>25</v>
      </c>
      <c r="B35" s="5" t="s">
        <v>167</v>
      </c>
      <c r="C35" s="81" t="s">
        <v>97</v>
      </c>
      <c r="D35" s="81">
        <v>57.3</v>
      </c>
      <c r="E35" s="81">
        <v>57.2</v>
      </c>
      <c r="F35" s="6">
        <v>57.2</v>
      </c>
      <c r="G35" s="132">
        <f t="shared" si="1"/>
        <v>1</v>
      </c>
    </row>
    <row r="36" spans="1:7" ht="63.75">
      <c r="A36" s="81">
        <v>26</v>
      </c>
      <c r="B36" s="5" t="s">
        <v>114</v>
      </c>
      <c r="C36" s="81" t="s">
        <v>97</v>
      </c>
      <c r="D36" s="81">
        <v>100</v>
      </c>
      <c r="E36" s="81">
        <v>100</v>
      </c>
      <c r="F36" s="6">
        <v>100</v>
      </c>
      <c r="G36" s="132">
        <f t="shared" si="1"/>
        <v>1</v>
      </c>
    </row>
    <row r="37" spans="1:7" ht="27.75" customHeight="1">
      <c r="A37" s="151" t="s">
        <v>175</v>
      </c>
      <c r="B37" s="151"/>
      <c r="C37" s="151"/>
      <c r="D37" s="151"/>
      <c r="E37" s="151"/>
      <c r="F37" s="151"/>
      <c r="G37" s="151"/>
    </row>
    <row r="38" spans="1:7" ht="25.5">
      <c r="A38" s="81">
        <v>27</v>
      </c>
      <c r="B38" s="27" t="s">
        <v>104</v>
      </c>
      <c r="C38" s="81" t="s">
        <v>105</v>
      </c>
      <c r="D38" s="6">
        <v>0</v>
      </c>
      <c r="E38" s="80">
        <v>0</v>
      </c>
      <c r="F38" s="6">
        <v>0</v>
      </c>
      <c r="G38" s="132"/>
    </row>
    <row r="39" spans="1:7" ht="51">
      <c r="A39" s="81">
        <v>28</v>
      </c>
      <c r="B39" s="27" t="s">
        <v>164</v>
      </c>
      <c r="C39" s="81" t="s">
        <v>106</v>
      </c>
      <c r="D39" s="6">
        <v>0</v>
      </c>
      <c r="E39" s="80">
        <v>0</v>
      </c>
      <c r="F39" s="6">
        <v>0</v>
      </c>
      <c r="G39" s="132"/>
    </row>
    <row r="40" spans="1:7" ht="25.5">
      <c r="A40" s="81">
        <v>29</v>
      </c>
      <c r="B40" s="27" t="s">
        <v>165</v>
      </c>
      <c r="C40" s="81" t="s">
        <v>32</v>
      </c>
      <c r="D40" s="6">
        <v>0</v>
      </c>
      <c r="E40" s="80">
        <v>3490</v>
      </c>
      <c r="F40" s="6">
        <v>3497</v>
      </c>
      <c r="G40" s="132">
        <f t="shared" si="1"/>
        <v>1.0020057306590258</v>
      </c>
    </row>
    <row r="41" spans="1:7" ht="25.5">
      <c r="A41" s="81">
        <v>30</v>
      </c>
      <c r="B41" s="27" t="s">
        <v>107</v>
      </c>
      <c r="C41" s="81" t="s">
        <v>32</v>
      </c>
      <c r="D41" s="6">
        <v>1</v>
      </c>
      <c r="E41" s="80">
        <v>3</v>
      </c>
      <c r="F41" s="6">
        <v>6</v>
      </c>
      <c r="G41" s="132">
        <f t="shared" si="1"/>
        <v>2</v>
      </c>
    </row>
    <row r="42" spans="1:7" ht="38.25">
      <c r="A42" s="81">
        <v>31</v>
      </c>
      <c r="B42" s="27" t="s">
        <v>108</v>
      </c>
      <c r="C42" s="81" t="s">
        <v>109</v>
      </c>
      <c r="D42" s="6">
        <v>1.1000000000000001</v>
      </c>
      <c r="E42" s="80">
        <v>1.1499999999999999</v>
      </c>
      <c r="F42" s="6">
        <v>1</v>
      </c>
      <c r="G42" s="132">
        <f t="shared" si="1"/>
        <v>0.86956521739130443</v>
      </c>
    </row>
    <row r="43" spans="1:7" ht="38.25">
      <c r="A43" s="81">
        <v>32</v>
      </c>
      <c r="B43" s="27" t="s">
        <v>166</v>
      </c>
      <c r="C43" s="81" t="s">
        <v>32</v>
      </c>
      <c r="D43" s="6">
        <v>53</v>
      </c>
      <c r="E43" s="6">
        <v>0</v>
      </c>
      <c r="F43" s="6">
        <v>0</v>
      </c>
      <c r="G43" s="132"/>
    </row>
  </sheetData>
  <mergeCells count="14">
    <mergeCell ref="A7:G7"/>
    <mergeCell ref="A9:G9"/>
    <mergeCell ref="A19:G19"/>
    <mergeCell ref="A30:G30"/>
    <mergeCell ref="A37:G37"/>
    <mergeCell ref="A1:G1"/>
    <mergeCell ref="A2:G2"/>
    <mergeCell ref="A3:A5"/>
    <mergeCell ref="B3:B5"/>
    <mergeCell ref="C3:C5"/>
    <mergeCell ref="D3:F3"/>
    <mergeCell ref="G3:G5"/>
    <mergeCell ref="D4:D5"/>
    <mergeCell ref="E4:F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реализации</vt:lpstr>
      <vt:lpstr>Показатели</vt:lpstr>
      <vt:lpstr>Показатели!Заголовки_для_печати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smirnovaas</dc:creator>
  <cp:lastModifiedBy>zhulikovaoa</cp:lastModifiedBy>
  <cp:lastPrinted>2016-03-01T13:16:54Z</cp:lastPrinted>
  <dcterms:created xsi:type="dcterms:W3CDTF">2014-10-15T04:33:16Z</dcterms:created>
  <dcterms:modified xsi:type="dcterms:W3CDTF">2020-03-13T07:31:34Z</dcterms:modified>
</cp:coreProperties>
</file>