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45" windowWidth="14805" windowHeight="3570" activeTab="0"/>
  </bookViews>
  <sheets>
    <sheet name="Прилож 7" sheetId="1" r:id="rId1"/>
    <sheet name="Приложение 6" sheetId="2" r:id="rId2"/>
    <sheet name="источники 5" sheetId="3" r:id="rId3"/>
    <sheet name="Водомственная 4" sheetId="4" r:id="rId4"/>
    <sheet name="Приложение 3" sheetId="5" r:id="rId5"/>
    <sheet name="Доходы 2019 -Прилож.2" sheetId="6" r:id="rId6"/>
    <sheet name="Доходы 2019 -Прилож.1" sheetId="7" r:id="rId7"/>
    <sheet name="Лист1" sheetId="8" r:id="rId8"/>
  </sheets>
  <externalReferences>
    <externalReference r:id="rId11"/>
  </externalReferences>
  <definedNames>
    <definedName name="total1">'[1]Расходы'!#REF!</definedName>
    <definedName name="_xlnm.Print_Titles" localSheetId="3">'Водомственная 4'!$9:$10</definedName>
    <definedName name="_xlnm.Print_Titles" localSheetId="4">'Приложение 3'!$9:$9</definedName>
    <definedName name="_xlnm.Print_Titles" localSheetId="1">'Приложение 6'!$9:$9</definedName>
    <definedName name="_xlnm.Print_Area" localSheetId="3">'Водомственная 4'!$A$1:$G$800</definedName>
    <definedName name="_xlnm.Print_Area" localSheetId="5">'Доходы 2019 -Прилож.2'!$A$1:$C$161</definedName>
  </definedNames>
  <calcPr fullCalcOnLoad="1"/>
</workbook>
</file>

<file path=xl/sharedStrings.xml><?xml version="1.0" encoding="utf-8"?>
<sst xmlns="http://schemas.openxmlformats.org/spreadsheetml/2006/main" count="7340" uniqueCount="1501">
  <si>
    <t>321</t>
  </si>
  <si>
    <t>Иные межбюджетные трансферты</t>
  </si>
  <si>
    <t>002</t>
  </si>
  <si>
    <t>019</t>
  </si>
  <si>
    <t>Наименование показателя</t>
  </si>
  <si>
    <t>996 1 16 90050 05 0000 140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</si>
  <si>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</si>
  <si>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996 1 16 00000 00 0000 000</t>
  </si>
  <si>
    <t>ШТРАФЫ, САНКЦИИ, ВОЗМЕЩЕНИЕ УЩЕРБА</t>
  </si>
  <si>
    <t>996</t>
  </si>
  <si>
    <t>Управление ветеринарии Ленинградской области</t>
  </si>
  <si>
    <t>992 1 16 90050 05 0000 140</t>
  </si>
  <si>
    <t>992 1 16 00000 00 0000 000</t>
  </si>
  <si>
    <t>992</t>
  </si>
  <si>
    <t>Прочие поступления от денежных взысканий (штрафов) и иных сумм в возмещение ущерба</t>
  </si>
  <si>
    <t>983 1 16 00000 00 0000 000</t>
  </si>
  <si>
    <t>983 1 00 00000 00 0000 000</t>
  </si>
  <si>
    <t>НАЛОГОВЫЕ И НЕНАЛОГОВЫЕ ДОХОДЫ</t>
  </si>
  <si>
    <t>983</t>
  </si>
  <si>
    <t>Комитет по охране, контролю и регулированию использования объектов животного мира Ленинградской области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</si>
  <si>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</si>
  <si>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</si>
  <si>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</t>
  </si>
  <si>
    <t>321 1 16 00000 00 0000 000</t>
  </si>
  <si>
    <t xml:space="preserve"> 321 1 00 00000 00 0000 000</t>
  </si>
  <si>
    <t>Федеральная служба государственной регистрации, кадастра и картографии</t>
  </si>
  <si>
    <t>188 1 16 90000 00 0000 140</t>
  </si>
  <si>
    <t>188 1 16 28000 01 0000 140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</si>
  <si>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</si>
  <si>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188 1 16 21050 05 0000 140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</si>
  <si>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</si>
  <si>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</si>
  <si>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188 1 16 00000 00 0000 000</t>
  </si>
  <si>
    <t xml:space="preserve"> 188 1 00 00000 00 0000 000</t>
  </si>
  <si>
    <t>188</t>
  </si>
  <si>
    <t>Министерство внутренних дел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</si>
  <si>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</si>
  <si>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 Налогового кодекса Российской Федерации, а так же штрафы, взыскание которых осуществляется на основании ранее действовавшей статьи 117 Налогового кодекса Российской Федерации</t>
  </si>
  <si>
    <t>182 1 16 03000 00 0000 140</t>
  </si>
  <si>
    <t>Денежные взыскания (штрафы) за нарушение законодательства о налогах и сборах</t>
  </si>
  <si>
    <t>182 1 16 00000 00 0000 000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</si>
  <si>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</si>
  <si>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</si>
  <si>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</si>
  <si>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</si>
  <si>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182 1 08 00000 00 0000 000</t>
  </si>
  <si>
    <t>ГОСУДАРСТВЕННАЯ ПОШЛИНА</t>
  </si>
  <si>
    <t>182 1 05 03010 01 0000 110</t>
  </si>
  <si>
    <t>Единый сельскохозяйственный налог</t>
  </si>
  <si>
    <t>182 1 05 03000 01 0000 110</t>
  </si>
  <si>
    <t>182 1 05 02010 02 0000 110</t>
  </si>
  <si>
    <t>Единый налог на вмененный доход для отдельных видов деятельности</t>
  </si>
  <si>
    <t xml:space="preserve"> 182 1 05 01050 01 0000 110</t>
  </si>
  <si>
    <t>Минимальный налог, зачисляемый в бюджеты субъектов Российской Федерации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</si>
  <si>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</si>
  <si>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</si>
  <si>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</si>
  <si>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</si>
  <si>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</si>
  <si>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</si>
  <si>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</si>
  <si>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</si>
  <si>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</si>
  <si>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</si>
  <si>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182  1 05 01000 00 0000 110</t>
  </si>
  <si>
    <t>Налог, взимаемый в связи с применением упрощенной системы налогообложения</t>
  </si>
  <si>
    <t>182 1 05 00000 00 0000 000</t>
  </si>
  <si>
    <t>НАЛОГИ НА СОВОКУПНЫЙ ДОХОД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</si>
  <si>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</si>
  <si>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</si>
  <si>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</si>
  <si>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</si>
  <si>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</si>
  <si>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</si>
  <si>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</si>
  <si>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</si>
  <si>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182 1 01 02000 01 0000 110</t>
  </si>
  <si>
    <t xml:space="preserve">Налог на доходы физических лиц  </t>
  </si>
  <si>
    <t>182 1 01 00000 00 0000 000</t>
  </si>
  <si>
    <t>НАЛОГИ НА ПРИБЫЛЬ, ДОХОДЫ</t>
  </si>
  <si>
    <t xml:space="preserve"> 182 1 00 00000 00 0000 000</t>
  </si>
  <si>
    <t>182</t>
  </si>
  <si>
    <t>Федеральная налоговая служба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</si>
  <si>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</si>
  <si>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141 1 16 25050 01 0000 140</t>
  </si>
  <si>
    <t>141  1 16 25000 00 0000 140</t>
  </si>
  <si>
    <t>141 1 16 00000 00 0000 000</t>
  </si>
  <si>
    <t xml:space="preserve"> 141 1 00 00000 00 0000 000</t>
  </si>
  <si>
    <t>141</t>
  </si>
  <si>
    <t>Федеральная служба по надзору в сфере защиты прав потребителей и благополучия человека</t>
  </si>
  <si>
    <t>133 1 16 90050 05 0000 140</t>
  </si>
  <si>
    <t>133 1 16 00000 00 0000 000</t>
  </si>
  <si>
    <t>133</t>
  </si>
  <si>
    <t>Управление делами Правительства Ленинградской области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</si>
  <si>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</si>
  <si>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</si>
  <si>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</si>
  <si>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</si>
  <si>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</si>
  <si>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</si>
  <si>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</si>
  <si>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</si>
  <si>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</si>
  <si>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</si>
  <si>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100 1 03 00000 00 0000 000</t>
  </si>
  <si>
    <t>НАЛОГИ НА ТОВАРЫ (РАБОТЫ, УСЛУГИ), РЕАЛИЗУЕМЫЕ НА ТЕРРИТОРИИ РОССИЙСКОЙ ФЕДЕРАЦИИ</t>
  </si>
  <si>
    <t xml:space="preserve"> 100 1 00 00000 00 0000 000</t>
  </si>
  <si>
    <t>100</t>
  </si>
  <si>
    <t>Федеральное казначейство</t>
  </si>
  <si>
    <t>081 1 16 25060 01 0000 140</t>
  </si>
  <si>
    <t xml:space="preserve">Денежные взыскания (штрафы) за нарушение земельного законодательства    </t>
  </si>
  <si>
    <t>081 1 16 00000 00 0000 000</t>
  </si>
  <si>
    <t>081</t>
  </si>
  <si>
    <t>Федеральная служба по ветеринарному и фитосанитарному надзору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</si>
  <si>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</si>
  <si>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076</t>
  </si>
  <si>
    <t>Федеральное агентство по рыболовству</t>
  </si>
  <si>
    <t>048 1 12 01030 01 0000 120</t>
  </si>
  <si>
    <t>048 1 12 01010 01 0000 120</t>
  </si>
  <si>
    <t>Плата за негативное воздействие на окружающую среду</t>
  </si>
  <si>
    <t>048 1 12 00000 00 0000 000</t>
  </si>
  <si>
    <t>ПЛАТЕЖИ ПРИ ПОЛЬЗОВАНИИ ПРИРОДНЫМИ РЕСУРСАМИ</t>
  </si>
  <si>
    <t xml:space="preserve"> 048 1 00 00000 00 0000 000</t>
  </si>
  <si>
    <t>048</t>
  </si>
  <si>
    <t>Федеральная служба по надзору в сфере природопользования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</si>
  <si>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</si>
  <si>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</si>
  <si>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</si>
  <si>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</si>
  <si>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</si>
  <si>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</si>
  <si>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</si>
  <si>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</si>
  <si>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муниципальных районов</t>
  </si>
  <si>
    <t>Прочие субсидии</t>
  </si>
  <si>
    <t>Субсидии бюджетам бюджетной системы  Российской Федерации  (межбюджетные субсидии)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</si>
  <si>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</si>
  <si>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</si>
  <si>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Дотации бюджетам  муниципальных районов на выравнивание бюджетной обеспеченности </t>
  </si>
  <si>
    <t xml:space="preserve">Дотации  на выравнивание бюджетной обеспеченности </t>
  </si>
  <si>
    <t>025 2 02 00000 00 0000 000</t>
  </si>
  <si>
    <t>025 2 00 00000 00 0000 000</t>
  </si>
  <si>
    <t>025</t>
  </si>
  <si>
    <t>Комитет финансов администрации Волосовского муниципального района Ленинградской области</t>
  </si>
  <si>
    <t>019 2 19 00000 00 0000 000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</si>
  <si>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</si>
  <si>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</si>
  <si>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019 2 02 00000 00 0000 000</t>
  </si>
  <si>
    <t>019 2 00 00000 00 0000 000</t>
  </si>
  <si>
    <t>019 1 17 05050 05 0000 180</t>
  </si>
  <si>
    <t xml:space="preserve">Прочие неналоговые доходы бюджетов муниципальных районов </t>
  </si>
  <si>
    <t>019 1 17 05000 00 0000 180</t>
  </si>
  <si>
    <t>Прочие неналоговые доходы</t>
  </si>
  <si>
    <t>019 1 17 00000 00 0000 000</t>
  </si>
  <si>
    <t>ПРОЧИЕ НЕНАЛОГОВЫЕ ДОХОДЫ</t>
  </si>
  <si>
    <t>019 1 14 02052 05 0000 440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</si>
  <si>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</si>
  <si>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019 1 14 02050 05 0000 440</t>
  </si>
  <si>
    <t>019 1 14 02000 00 0000 000</t>
  </si>
  <si>
    <t>019 1 14 00000 00 0000 000</t>
  </si>
  <si>
    <t>ДОХОДЫ  ОТ ПРОДАЖИ МАТЕРИАЛЬНЫХ И НЕМАТЕРИАЛЬНЫХ АКТИВОВ</t>
  </si>
  <si>
    <t>019 1 13 01995 05 0000 130</t>
  </si>
  <si>
    <t>Прочие доходы от оказания платных услуг (работ) получателями средств бюджетов муниципальных районов</t>
  </si>
  <si>
    <t>019 1 13 01990 00 0000 130</t>
  </si>
  <si>
    <t>Прочие доходы от оказания платных услуг (работ)</t>
  </si>
  <si>
    <t>019 1 13 01000 00 0000 130</t>
  </si>
  <si>
    <t>Прочие доходы от оказания платных услуг и компенсации затрат государства</t>
  </si>
  <si>
    <t>019 1 13 00000 00 0000 000</t>
  </si>
  <si>
    <t>ДОХОДЫ ОТ ОКАЗАНИЯ ПЛАТНЫХ УСЛУГ (РАБОТ) И КОМПЕНСАЦИИ ЗАТРАТ ГОСУДАРСТВА</t>
  </si>
  <si>
    <t xml:space="preserve"> 019 1 00 00000 00 0000 000</t>
  </si>
  <si>
    <t>Комитет образования администрации Волосовского муниципального района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</si>
  <si>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</si>
  <si>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ИСПОЛЬЗОВАНИЯ ИМУЩЕСТВА, НАХОДЯЩЕГОСЯ В ГОСУДАРСТВЕННОЙ И МУНИЦИПАЛЬНОЙ СОБСТВЕННОСТИ</t>
  </si>
  <si>
    <t>Невыясненные поступления, зачисляемые в бюджеты муниципальных районов</t>
  </si>
  <si>
    <t>017  1 14 06025 05 0000 430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</si>
  <si>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</si>
  <si>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017 1 14 06013 13 0000 430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</si>
  <si>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</si>
  <si>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017 1 14 06013 10 0000 430</t>
  </si>
  <si>
    <t>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</si>
  <si>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017 1 14 06010 00 0000 430</t>
  </si>
  <si>
    <t>Доходы от продажи земельных участков, государственная собственность на которые не разграничена</t>
  </si>
  <si>
    <t>017 1 14 06000 00 0000 430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</si>
  <si>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</si>
  <si>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017 1 14 02053 05 0000 410</t>
  </si>
  <si>
    <t>017 1 14 02050 05 0000 440</t>
  </si>
  <si>
    <t>017 1 14 00000 00 0000 000</t>
  </si>
  <si>
    <t>017 1 13 02995 05 0000 130</t>
  </si>
  <si>
    <t>Прочие доходы от компенсации затрат бюджетов муниципальных районов</t>
  </si>
  <si>
    <t>017 1 13 02990 00 0000 130</t>
  </si>
  <si>
    <t>Прочие доходы от компенсации затрат государства</t>
  </si>
  <si>
    <t>017 1 13 02000 00 0000 130</t>
  </si>
  <si>
    <t>Доходы от компенсации затрат государства</t>
  </si>
  <si>
    <t>017 1 13 00000 00 0000 000</t>
  </si>
  <si>
    <t>017 1 11 05075 05 0000 120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</si>
  <si>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</si>
  <si>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017 1 11 05035 05 0000 120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</si>
  <si>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за исключением имущества автономных учреждений)</t>
  </si>
  <si>
    <t>017 1 11 05030 00 0000 120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</si>
  <si>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</si>
  <si>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017 1 11 05025 05 0000 120</t>
  </si>
  <si>
    <t>017 1 11 05020 00 0000 120</t>
  </si>
  <si>
    <t>017 1 11 05013 13 0000 120</t>
  </si>
  <si>
    <t>017 1 11 05013 10 0000 120</t>
  </si>
  <si>
    <t>017 1 11 05000 00 0000 120</t>
  </si>
  <si>
    <t>017 1 11 00000 00 0000 000</t>
  </si>
  <si>
    <t xml:space="preserve"> 017 1 00 00000 00 0000 000</t>
  </si>
  <si>
    <t>017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</si>
  <si>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</si>
  <si>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002 2 19 00000 00 0000 000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</si>
  <si>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</si>
  <si>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</si>
  <si>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 на государственную регистрацию актов гражданского состояния</t>
  </si>
  <si>
    <t>002 2 02 00000 00 0000 000</t>
  </si>
  <si>
    <t>002 2 00 00000 00 0000 000</t>
  </si>
  <si>
    <t>002 1 16 90050 05 0000 140</t>
  </si>
  <si>
    <t>002 1 16 90000 00 0000 140</t>
  </si>
  <si>
    <t>002 1 16 00000 00 0000 000</t>
  </si>
  <si>
    <t>002 1 13 02995 05 0000 130</t>
  </si>
  <si>
    <t>002 1 13 02000 00 0000 130</t>
  </si>
  <si>
    <t>002 1 13 00000 00 0000 000</t>
  </si>
  <si>
    <t xml:space="preserve"> 002 1 00 00000 00 0000 000</t>
  </si>
  <si>
    <t>Администрация муниципального образования Волосовский муниципальный район Ленинградской области</t>
  </si>
  <si>
    <t>Сумма                                            (тысяч рублей)</t>
  </si>
  <si>
    <t>Код бюджетной классификации</t>
  </si>
  <si>
    <t xml:space="preserve">   Ленинградской  области</t>
  </si>
  <si>
    <t xml:space="preserve"> Волосовский муниципальный район</t>
  </si>
  <si>
    <t xml:space="preserve">       муниципального образования</t>
  </si>
  <si>
    <t>УТВЕРЖДЕНЫ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</si>
  <si>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</si>
  <si>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</si>
  <si>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</si>
  <si>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об охране и использовании животного мира</t>
  </si>
  <si>
    <t>002 1 11 09045 05 0000 120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</si>
  <si>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</si>
  <si>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983 1 16 25030 01 0000 140</t>
  </si>
  <si>
    <t>192</t>
  </si>
  <si>
    <t>Федеральная миграционная служба</t>
  </si>
  <si>
    <t>192 1 16 00000 00 0000 000</t>
  </si>
  <si>
    <t>192 1 16 90050 05 6000 140</t>
  </si>
  <si>
    <t>982</t>
  </si>
  <si>
    <t>982 1 16 00000 00 0000 000</t>
  </si>
  <si>
    <t>002 1 11 05035 05 0000 120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</si>
  <si>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</si>
  <si>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030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</si>
  <si>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</si>
  <si>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 xml:space="preserve"> 030 2 00 00000 00 0000 000</t>
  </si>
  <si>
    <t xml:space="preserve">Денежные взыскания (штрафы) за нарушение законодательства в области охраны окружающей среды  </t>
  </si>
  <si>
    <t>048 1 16 25050 01 0000 140</t>
  </si>
  <si>
    <t>188 1 16 30030 01 0000 140</t>
  </si>
  <si>
    <t>Прочие денежные взыскания (штрафы) за административные правонарушения в области дорожного движения</t>
  </si>
  <si>
    <t>192 1 16 43000 01 6000 140</t>
  </si>
  <si>
    <t>019 1 13 02995 05 0000 130</t>
  </si>
  <si>
    <t>019 1 17 01050 05 0000 180</t>
  </si>
  <si>
    <t>019 1 11 05035 05 0000 120</t>
  </si>
  <si>
    <t>982 1 00 00000 00 0000 000</t>
  </si>
  <si>
    <t>982 1 16 25050 01 0000 140</t>
  </si>
  <si>
    <t xml:space="preserve"> 133 1 00 00000 00 0000 000</t>
  </si>
  <si>
    <t>002 2 02 03007 05 0000 151</t>
  </si>
  <si>
    <t>182 1 05 04020 02 0000 110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</si>
  <si>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</si>
  <si>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982 1 16 25020 01 0000 140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</si>
  <si>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</si>
  <si>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Субвенции  бюджетам на выполнение передаваемых полномочий субъектов Российской Федерации</t>
  </si>
  <si>
    <t>Показатели</t>
  </si>
  <si>
    <t>002 1 11 00000 00 0000 000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</si>
  <si>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</si>
  <si>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002 1 11 05000 00 0000 120</t>
  </si>
  <si>
    <t>002 1 11 05030 00 0000 120</t>
  </si>
  <si>
    <t>002 1 11 09000 00 0000 000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</si>
  <si>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</si>
  <si>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002 1 11 09040 00 0000 120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</si>
  <si>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</si>
  <si>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</si>
  <si>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Субсидии бюджетам муниципальных районов на  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</si>
  <si>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</si>
  <si>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бюджетной системы  Российской Федерации </t>
  </si>
  <si>
    <t>002 2 02 03007 00 0000 151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</si>
  <si>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</si>
  <si>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</si>
  <si>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 поселений, а также средства от продажи права на заключение договоров аренды указанных земельных участков</t>
  </si>
  <si>
    <t>017 1 14 02052 05 0000 440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</si>
  <si>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</si>
  <si>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017 1 14 02000 00 0000 000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</si>
  <si>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</si>
  <si>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</si>
  <si>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</si>
  <si>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Невыясненные поступления</t>
  </si>
  <si>
    <t>019 1 11 05000 00 0000 120</t>
  </si>
  <si>
    <t>019 1 11 05030 00 0000 120</t>
  </si>
  <si>
    <t>019 1 13 02000 00 0000 130</t>
  </si>
  <si>
    <t>019 1 13 02990 00 0000 130</t>
  </si>
  <si>
    <t>019 1 17 01000 00 0000 180</t>
  </si>
  <si>
    <t xml:space="preserve">Дотации бюджетам бюджетной системы  Российской Федерации и муниципальных образований </t>
  </si>
  <si>
    <t>025 2 19 00000 00 0000 000</t>
  </si>
  <si>
    <t>048 1 16 00000 00 0000 000</t>
  </si>
  <si>
    <t>048 1 16 25000 00 0000 140</t>
  </si>
  <si>
    <t xml:space="preserve"> 076 1 00 00000 00 0000 000</t>
  </si>
  <si>
    <t xml:space="preserve"> 081 1 00 00000 00 0000 000</t>
  </si>
  <si>
    <t>133 1 16 90000 00 0000 140</t>
  </si>
  <si>
    <t>081 1 16 25000 00 0000 140</t>
  </si>
  <si>
    <t>182 1 05 04000 02 0000 110</t>
  </si>
  <si>
    <t>Налог, взимаемый в связи с применением патентной системы налогообложения</t>
  </si>
  <si>
    <t>Денежные взыскания (штрафы) за правонарушения в области дорожного движения</t>
  </si>
  <si>
    <t>321 1 16 25000 00 0000 140</t>
  </si>
  <si>
    <t>982 1 16 25000 00 0000 140</t>
  </si>
  <si>
    <t>983 1 16 25000 00 0000 140</t>
  </si>
  <si>
    <t>992 1 00 00000 00 0000 000</t>
  </si>
  <si>
    <t>996 1 00 00000 00 0000 000</t>
  </si>
  <si>
    <t>996 1 16 90000 00 0000 140</t>
  </si>
  <si>
    <t>992 1 16 90000 00 0000 140</t>
  </si>
  <si>
    <t>002 2 02 35930 00 0000 151</t>
  </si>
  <si>
    <t>002 2 02 35930 05 0000 151</t>
  </si>
  <si>
    <t>Межбюджетные трансферты бюджетам муниципальных районов на оказание финансовой помощи советам ветеранов войны, труда,вооруженных сил, правоохранительных органов, жителей блокадного Ленинграда и бывших малолетних узников фашистских лагерей</t>
  </si>
  <si>
    <t>017 1 11 07015 05 0000 120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</si>
  <si>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</si>
  <si>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017 1 14 02053 05 0000 440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</si>
  <si>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</si>
  <si>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</si>
  <si>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141 1 16 90050 00 0000 140</t>
  </si>
  <si>
    <t>188 1 16 08010 01 0000 140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</si>
  <si>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</si>
  <si>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 их числа по договорам найма специализированных жилых помещений </t>
  </si>
  <si>
    <t>Межбюджетные трансферты бюджетам муниципальных образований  на оказание финансовой помощи советам ветеранов войны, труда,вооруженных сил, правоохранительных органов, жителей блокадного Ленинграда и бывших малолетних узников фашистских лагерей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</si>
  <si>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</si>
  <si>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 xml:space="preserve"> 002 1 16 33050 00 0000 140</t>
  </si>
  <si>
    <t>002 1 16 33050 05 0000 140</t>
  </si>
  <si>
    <t>017 1 11 05070 00 0000 120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</si>
  <si>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</si>
  <si>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</si>
  <si>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</si>
  <si>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>141 1 16 90050 05 0000 140</t>
  </si>
  <si>
    <t>141 1 16 28000 01 0000 140</t>
  </si>
  <si>
    <t>188 1 16 90050 05 0000 140</t>
  </si>
  <si>
    <t>188 1 16 43000 01 0000 140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</si>
  <si>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</si>
  <si>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002 2 02 35125 05 0000 151</t>
  </si>
  <si>
    <t xml:space="preserve"> 002 2 02 35125 00 0000 151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</si>
  <si>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</si>
  <si>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017 1 11 05013 05 0000 120</t>
  </si>
  <si>
    <t>017 1 14 06013 05 0000 430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</si>
  <si>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</si>
  <si>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019 2 02 40012 05 0000 151</t>
  </si>
  <si>
    <t>Иные межбюджетные трансферты на поощрение победителей и лауреатов областных конкурсов вобласти образования (Другие вопросы в области образования) - ДОУ "Детский сад № 6" ВМР (Распоряж.Комитета образования ЛО от 04.09.2017 № 2201-р)</t>
  </si>
  <si>
    <t>019 2 02 45160 05 0000 151</t>
  </si>
  <si>
    <t>002 1 13 02060 00 0000 130</t>
  </si>
  <si>
    <t>002 1 13 02065 05 0000 130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</si>
  <si>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</si>
  <si>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019 1 16 33050 05 0000 140</t>
  </si>
  <si>
    <t>188 1 16 25000 00 0000 140</t>
  </si>
  <si>
    <t>188 1 16 21000 00 0000 140</t>
  </si>
  <si>
    <t>188 1 16 30000 01 0000 140</t>
  </si>
  <si>
    <t>188 1 16 25074 05 0000 140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</si>
  <si>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</si>
  <si>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</si>
  <si>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Прочие дотации бюджетам муниципальных районов</t>
  </si>
  <si>
    <t>Прочие неналоговые доходы бюджетов муниципальных районов</t>
  </si>
  <si>
    <t>002 1 17 05050 05 0000 180</t>
  </si>
  <si>
    <t xml:space="preserve">Прочие дотации </t>
  </si>
  <si>
    <t>025 1 16 32000 05 0000 140</t>
  </si>
  <si>
    <t>025 1 16 32000 00 0000 140</t>
  </si>
  <si>
    <t>182 1 16 03010 01 0000 140</t>
  </si>
  <si>
    <t xml:space="preserve"> 182 1 16 03030 01 0000 140</t>
  </si>
  <si>
    <t>321 1 16 43000 01  0000 140</t>
  </si>
  <si>
    <t>076 1 16 25030 01 0000 140</t>
  </si>
  <si>
    <t>076 1 16 43000 01 0000 140</t>
  </si>
  <si>
    <t xml:space="preserve">Субсидия бюджетам муниципальных районов на поддержку отрасли культуры </t>
  </si>
  <si>
    <t>076 1 16 00000 00 0000 140</t>
  </si>
  <si>
    <t>025 1 00 00000 00 0000 000</t>
  </si>
  <si>
    <t>002 1 17 00000 00 0000 180</t>
  </si>
  <si>
    <t xml:space="preserve"> 048 1 12 01000 01 0000 120</t>
  </si>
  <si>
    <t>002 1 13 02995 00 0000 130</t>
  </si>
  <si>
    <t xml:space="preserve"> 002 1 16 32000 05 0000 140</t>
  </si>
  <si>
    <t xml:space="preserve"> 002 1 16 32000 00 0000 140</t>
  </si>
  <si>
    <t>002 2 18 00000 00 0000 000</t>
  </si>
  <si>
    <t>017 1 16 00000 00 0000 000</t>
  </si>
  <si>
    <t xml:space="preserve"> 017 1 16 33050 00 0000 140</t>
  </si>
  <si>
    <t>017 1 16 33050 05 0000 140</t>
  </si>
  <si>
    <t>025 2 18 00000 00 0000 000</t>
  </si>
  <si>
    <t>141 1 16 08010 01 0000 140</t>
  </si>
  <si>
    <t xml:space="preserve"> 182 1 16 06000 01 0000 140</t>
  </si>
  <si>
    <t>970 1 16 90050 05  0000 140</t>
  </si>
  <si>
    <t>970 1 16 90000 00 0000 140</t>
  </si>
  <si>
    <t>970 1 16 00000 00 0000 000</t>
  </si>
  <si>
    <t>970 1 00 00000 00 0000 000</t>
  </si>
  <si>
    <t>982 1 16 25010 01 0000 140</t>
  </si>
  <si>
    <t>982 1 16 43000 01 0000 140</t>
  </si>
  <si>
    <t>982 1 16 90050 05 0000 140</t>
  </si>
  <si>
    <t>182 1 05 02020 02 0000 110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</si>
  <si>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</si>
  <si>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</si>
  <si>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</si>
  <si>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081 1 16 43000 01 0000 140</t>
  </si>
  <si>
    <t>Денежные взыскания (штрафы) за нарушение законодательства Российской Федерации о недрах</t>
  </si>
  <si>
    <t xml:space="preserve"> 002 2 02 20000 00 0000 150</t>
  </si>
  <si>
    <t>002 2 02 20077 00 0000 150</t>
  </si>
  <si>
    <t>002 2 02 20077 05 0000 150</t>
  </si>
  <si>
    <t xml:space="preserve"> 002 2 02 20216 00 0000 150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</si>
  <si>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</si>
  <si>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</si>
  <si>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</si>
  <si>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002 2 02 20216 05 0000 150</t>
  </si>
  <si>
    <t>000 2 02 25519 00 0000 150</t>
  </si>
  <si>
    <t>000 2 02 25519 05 0000 150</t>
  </si>
  <si>
    <t xml:space="preserve"> 002 2 02 29999 00 0000 150</t>
  </si>
  <si>
    <t xml:space="preserve"> 002 2 02 29999 05 0000 150</t>
  </si>
  <si>
    <t>002 2 02 30000 00 0000 150</t>
  </si>
  <si>
    <t>002 2 02 30024 00 0000 150</t>
  </si>
  <si>
    <t>002 2 02 30024 05 0000 150</t>
  </si>
  <si>
    <t>002 2 02 35082 00 0000 150</t>
  </si>
  <si>
    <t>002 2 02 35082 05 0000 150</t>
  </si>
  <si>
    <t>002 2 02 35120 00 0000 150</t>
  </si>
  <si>
    <t xml:space="preserve">002 2 02 35120 05 0000 150 </t>
  </si>
  <si>
    <t>002 2 02 35930 00 0000 150</t>
  </si>
  <si>
    <t>002 2 02 35930 05 0000 150</t>
  </si>
  <si>
    <t xml:space="preserve"> 002 2 02 40000 00 0000 150</t>
  </si>
  <si>
    <t>002 2 02 40014 00 0000 150</t>
  </si>
  <si>
    <t>002 2 02 40014 05 0000 150</t>
  </si>
  <si>
    <t>002 2 02 45160 00 0000 150</t>
  </si>
  <si>
    <t>002 2 02 45160 05 0000 150</t>
  </si>
  <si>
    <t>002 2 02 49999 00 0000 150</t>
  </si>
  <si>
    <t>002 2 02 49999 05 0000 150</t>
  </si>
  <si>
    <t>002 2 18 60010 05 0000 150</t>
  </si>
  <si>
    <t>002 2 19 60010 05 0000 150</t>
  </si>
  <si>
    <t>019 2 02 20000 00 0000 150</t>
  </si>
  <si>
    <t>019 2 02 25097 05 0000 150</t>
  </si>
  <si>
    <t>019 2 02 25169 05 0000 150</t>
  </si>
  <si>
    <t xml:space="preserve"> 019 2 02 29999 00 0000 150</t>
  </si>
  <si>
    <t xml:space="preserve"> 019 2 02 29999 05 0000 150</t>
  </si>
  <si>
    <t>019 2 02 30000 00 0000 150</t>
  </si>
  <si>
    <t>019 2 02 30024 00 0000 150</t>
  </si>
  <si>
    <t>019 2 02 30024 05 0000 150</t>
  </si>
  <si>
    <t>019 2 02 30027 00 0000 150</t>
  </si>
  <si>
    <t>019 2 02 30027 05 0000 150</t>
  </si>
  <si>
    <t>019 2 02 35260 00 0000 150</t>
  </si>
  <si>
    <t>019 2 02 35260 05 0000 150</t>
  </si>
  <si>
    <t>019 2 19 60010 05 0000 150</t>
  </si>
  <si>
    <t>025 2 02 15000 00 0000 150</t>
  </si>
  <si>
    <t>025 2 02 15001 00 0000 150</t>
  </si>
  <si>
    <t>025 2 02 15001 05 0000 150</t>
  </si>
  <si>
    <t>025 2 02 19999 00 0000 150</t>
  </si>
  <si>
    <t>025 2 02 19999 05 0000 150</t>
  </si>
  <si>
    <t>025 2 02 30000 00 0000 150</t>
  </si>
  <si>
    <t>025  2 02 30024 00 0000 150</t>
  </si>
  <si>
    <t>025  2 02 30024 05 0000 150</t>
  </si>
  <si>
    <t xml:space="preserve"> 025 2 02 40000 00 0000 150</t>
  </si>
  <si>
    <t>025 2 02 40014 00 0000 150</t>
  </si>
  <si>
    <t>025 2 02 40014 05 0000 150</t>
  </si>
  <si>
    <t>025  2 02 45160 00 0000 150</t>
  </si>
  <si>
    <t>025 2 02 45160 05 0000 150</t>
  </si>
  <si>
    <t>025 2 02 45550 00 0000 150</t>
  </si>
  <si>
    <t>025 2 02 45550 05 0000 150</t>
  </si>
  <si>
    <t>025 2 02 49999 00 0000 150</t>
  </si>
  <si>
    <t>025 2 02 49999 05 0000 150</t>
  </si>
  <si>
    <t>025 2 18 60010 05 0000 150</t>
  </si>
  <si>
    <t>025 2 19 60010 05 0000 150</t>
  </si>
  <si>
    <t>030 2 02 40000 00 0000 150</t>
  </si>
  <si>
    <t>030 2 02 49999 00 0000 150</t>
  </si>
  <si>
    <t>030 2 02 49999 05 0000 150</t>
  </si>
  <si>
    <t>Комитет по труду и занятости населения Ленинградской области</t>
  </si>
  <si>
    <t xml:space="preserve">Прочие межбюджетные трансферты, передаваемые бюджетам муниципальных образований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</si>
  <si>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</si>
  <si>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</si>
  <si>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Субсидия бюджетам на поддержку отрасли культуры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</si>
  <si>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</si>
  <si>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</si>
  <si>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</si>
  <si>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</si>
  <si>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017 1 11 05010 00 0000 120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</si>
  <si>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</si>
  <si>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</si>
  <si>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</si>
  <si>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</si>
  <si>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</si>
  <si>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</si>
  <si>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019 1 16 33050 00 0000 140</t>
  </si>
  <si>
    <t>019 1 14 02050 05 0000 000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</si>
  <si>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</si>
  <si>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019 2 02 25097 00 0000 150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</si>
  <si>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</si>
  <si>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019 2 02 25169 00 0000 150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</si>
  <si>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</si>
  <si>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019 2 19 00000 05 0000 150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</si>
  <si>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</si>
  <si>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</si>
  <si>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</si>
  <si>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</si>
  <si>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002 2 18 00000 05 0000 150</t>
  </si>
  <si>
    <t>002 2 19 00000 05 0000 150</t>
  </si>
  <si>
    <t>025 1 16 00000 00 0000 140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</si>
  <si>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</si>
  <si>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025 2 19 00000 05 0000 150</t>
  </si>
  <si>
    <t>025 2 18 00000 05 0000 150</t>
  </si>
  <si>
    <t xml:space="preserve">Плата за размещение отходов производства </t>
  </si>
  <si>
    <t>048 1 12 01041 01 0000 120</t>
  </si>
  <si>
    <t>048 1 12 01042 01 0000 120</t>
  </si>
  <si>
    <t>Плата за размещение твердых коммунальных отходов</t>
  </si>
  <si>
    <t>076 1 16 25000 00 0000 140</t>
  </si>
  <si>
    <t>Единый   налог  на вмененный доход для отдельных видов деятельности</t>
  </si>
  <si>
    <t>182 1 05 02000 00 0000 110</t>
  </si>
  <si>
    <t>Единый налог на вмененный доход для отдельных видов деятельности (за налоговые периоды, истекшие до 1 января 2011 года)</t>
  </si>
  <si>
    <t>321 1 16 25060 01 0000 140</t>
  </si>
  <si>
    <t xml:space="preserve">Денежные взыскания (штрафы) за нарушение земельного законодательства </t>
  </si>
  <si>
    <t>Комитет государственного экологического надзора Ленинградской области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</si>
  <si>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</si>
  <si>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Управление Ленинградской области по государственному техническому надзору и контролю</t>
  </si>
  <si>
    <t xml:space="preserve"> решением  совета  депутатов муниципального образования</t>
  </si>
  <si>
    <t xml:space="preserve"> Волосовский муниципальный  район  Ленинградской  области</t>
  </si>
  <si>
    <t>(тыс. руб.)</t>
  </si>
  <si>
    <t>Наименование</t>
  </si>
  <si>
    <t>Рз</t>
  </si>
  <si>
    <t>ПР</t>
  </si>
  <si>
    <t>Сумма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</si>
  <si>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</si>
  <si>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</si>
  <si>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</si>
  <si>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</si>
  <si>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</si>
  <si>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</si>
  <si>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</si>
  <si>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</si>
  <si>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</si>
  <si>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</si>
  <si>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</si>
  <si>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</si>
  <si>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</si>
  <si>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</si>
  <si>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</si>
  <si>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</si>
  <si>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</si>
  <si>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</si>
  <si>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</si>
  <si>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</si>
  <si>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</si>
  <si>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</si>
  <si>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</si>
  <si>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</si>
  <si>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</si>
  <si>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</si>
  <si>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</si>
  <si>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</si>
  <si>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</si>
  <si>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</si>
  <si>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</si>
  <si>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</si>
  <si>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</si>
  <si>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</si>
  <si>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</si>
  <si>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</si>
  <si>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</si>
  <si>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</si>
  <si>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</si>
  <si>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</si>
  <si>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</si>
  <si>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</si>
  <si>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</si>
  <si>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</si>
  <si>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</si>
  <si>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</si>
  <si>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</si>
  <si>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</si>
  <si>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</si>
  <si>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</si>
  <si>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</si>
  <si>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</si>
  <si>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</si>
  <si>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</si>
  <si>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Волосовский муниципальный  район  Ленинградской  области</t>
  </si>
  <si>
    <t xml:space="preserve"> (тыс.руб.)</t>
  </si>
  <si>
    <t>Адм</t>
  </si>
  <si>
    <t>ЦСР</t>
  </si>
  <si>
    <t>ВР</t>
  </si>
  <si>
    <t>Мин</t>
  </si>
  <si>
    <t>Всего</t>
  </si>
  <si>
    <t>АДМИНИСТРАЦИЯ МУНИЦИПАЛЬНОГО ОБРАЗОВАНИЯ ВОЛОСОВСКИЙ МУНИЦИПАЛЬНЫЙ РАЙОН ЛЕНИНГРАДСКОЙ ОБЛАСТИ</t>
  </si>
  <si>
    <t>00</t>
  </si>
  <si>
    <t>Расходы на выплаты по оплате труда работников органов местного самоуправления</t>
  </si>
  <si>
    <t>06.4.01.00140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</si>
  <si>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</si>
  <si>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</si>
  <si>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</si>
  <si>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Обеспечение выполнения полномочий и функций органов местного самоуправления</t>
  </si>
  <si>
    <t>06.4.01.00150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</si>
  <si>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</si>
  <si>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</si>
  <si>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</si>
  <si>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</si>
  <si>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06.4.03.00140</t>
  </si>
  <si>
    <t>06.4.03.00150</t>
  </si>
  <si>
    <t>Расходы на осуществление отдельных государственных полномочий Ленинградской области по поддержке сельскохозяйственного производства</t>
  </si>
  <si>
    <t>04.2.04.71030</t>
  </si>
  <si>
    <t>Расходы на выплаты по оплате труда главы администрации</t>
  </si>
  <si>
    <t>06.4.02.00130</t>
  </si>
  <si>
    <t>06.4.02.00140</t>
  </si>
  <si>
    <t>06.4.02.00150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</si>
  <si>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</si>
  <si>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</si>
  <si>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</si>
  <si>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</si>
  <si>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</si>
  <si>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06.4.02.08220</t>
  </si>
  <si>
    <t>Обеспечение деятельности исполнительных органов местного самоуправления по исполнению части полномочий в градостроительной сфере</t>
  </si>
  <si>
    <t>06.4.02.08240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</si>
  <si>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</si>
  <si>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>06.4.02.71330</t>
  </si>
  <si>
    <t>Расходы на исполнение органами местного самоуправления отдельных государственных полномочий Ленинградской области в сфере жилищных отношений</t>
  </si>
  <si>
    <t>06.4.02.71420</t>
  </si>
  <si>
    <t>Осуществление отдельных государственных полномочий Ленинградской области в области архивного дела</t>
  </si>
  <si>
    <t>06.4.02.71510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</si>
  <si>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</si>
  <si>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91.9.01.51200</t>
  </si>
  <si>
    <t>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</si>
  <si>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06.4.03.08250</t>
  </si>
  <si>
    <t>Мероприятия по укреплению здоровья пожилых людей в Волосовском районе Ленинградской области</t>
  </si>
  <si>
    <t>02.5.20.00160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</si>
  <si>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</si>
  <si>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</si>
  <si>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</si>
  <si>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</si>
  <si>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по социальной поддержке граждан пожилого возраста и инвалидов в Волосовском районе</t>
  </si>
  <si>
    <t>02.5.20.00170</t>
  </si>
  <si>
    <t>Расходы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</si>
  <si>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02.5.20.72060</t>
  </si>
  <si>
    <t>Организация торжественных мероприятий для лиц, постоянно проживающих на территории Волосовского района</t>
  </si>
  <si>
    <t>02.8.20.00240</t>
  </si>
  <si>
    <t>Организация мероприятий по поддержке семей с детьми</t>
  </si>
  <si>
    <t>02.8.23.00230</t>
  </si>
  <si>
    <t>Социальное обеспечение и иные выплаты населению</t>
  </si>
  <si>
    <t>300</t>
  </si>
  <si>
    <t>Мероприятия по охране общественного порядка, обеспечение общественной безопасности</t>
  </si>
  <si>
    <t>03.1.29.00520</t>
  </si>
  <si>
    <t>Мероприятия по профилактике и предотвращению правонарушений, в том числе среди несовершеннолетних</t>
  </si>
  <si>
    <t>03.1.29.00530</t>
  </si>
  <si>
    <t>Анализ развития экономики Волосовского муниципального района</t>
  </si>
  <si>
    <t>04.6.36.00840</t>
  </si>
  <si>
    <t>Софинансирование расходов на обеспечение деятельности информационно-консультационных центров для потребителей</t>
  </si>
  <si>
    <t>04.6.36.S0860</t>
  </si>
  <si>
    <t>Софинансирование расходов на мониторинг деятельности субъектов малого и среднего предпринимательства Ленинградской области</t>
  </si>
  <si>
    <t>04.6.36.S4490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</si>
  <si>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</t>
  </si>
  <si>
    <t>06.1.02.09040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</si>
  <si>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</si>
  <si>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06.2.02.09030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</si>
  <si>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</si>
  <si>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06.3.27.09020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</si>
  <si>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</si>
  <si>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06.4.02.09050</t>
  </si>
  <si>
    <t>Выполнение других обязательств муниципальных образований по решению общегосударственных вопросов</t>
  </si>
  <si>
    <t>06.4.02.09060</t>
  </si>
  <si>
    <t>Премии и гранты</t>
  </si>
  <si>
    <t>350</t>
  </si>
  <si>
    <t>Расходы на содержание отдела государственной регистрации актов гражданского состояния</t>
  </si>
  <si>
    <t>06.4.02.59300</t>
  </si>
  <si>
    <t>Строительство, реконструкция, капитальный ремонт объектов муниципальной собственности</t>
  </si>
  <si>
    <t>06.4.14.04140</t>
  </si>
  <si>
    <t>Содержание и обслуживание имущества муниципального образования для выполнения других обязательств муниципальных образований</t>
  </si>
  <si>
    <t>06.4.27.09010</t>
  </si>
  <si>
    <t>Возврат средств в бюджеты других уровней бюджетной системы Российской Федерации</t>
  </si>
  <si>
    <t>91.9.01.02400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</si>
  <si>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</si>
  <si>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>03.4.34.02180</t>
  </si>
  <si>
    <t>Мероприятия по подготовке населения и организаций к действиям в чрезвычайной ситуации в мирное и военное время</t>
  </si>
  <si>
    <t>03.4.34.02190</t>
  </si>
  <si>
    <t>Развитие отраслей растениеводства</t>
  </si>
  <si>
    <t>04.2.04.00720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</si>
  <si>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</si>
  <si>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</si>
  <si>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Поддержка крестьянских (фермерских) хозяйств</t>
  </si>
  <si>
    <t>04.2.04.00730</t>
  </si>
  <si>
    <t>Проведение конкурсов, слетов профессионального мастерства</t>
  </si>
  <si>
    <t>04.2.04.00740</t>
  </si>
  <si>
    <t>Социальные выплаты гражданам, кроме публичных нормативных социальных выплат</t>
  </si>
  <si>
    <t>320</t>
  </si>
  <si>
    <t>Мероприятия по организации подвоза школьников к месту учебы и обратно</t>
  </si>
  <si>
    <t>01.Ш.07.03030</t>
  </si>
  <si>
    <t>Ремонт дорог муниципального значения</t>
  </si>
  <si>
    <t>04.4.05.00780</t>
  </si>
  <si>
    <t>Содержание дорог муниципального значения</t>
  </si>
  <si>
    <t>04.4.05.00790</t>
  </si>
  <si>
    <t>Софинансирование расходов на капитальный ремонт и ремонт автомобильных дорог общего пользования местного значения</t>
  </si>
  <si>
    <t>04.4.05.S0140</t>
  </si>
  <si>
    <t>Софинансирование расходов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</si>
  <si>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04.4.05.S4200</t>
  </si>
  <si>
    <t>Информационная, консультационная поддержка субъектов малого и среднего предпринимательства</t>
  </si>
  <si>
    <t>04.3.06.00750</t>
  </si>
  <si>
    <t>Содействие в продвижении продукции (работ, услуг) субъектов малого и среднего предпринимательства на товарные рынки</t>
  </si>
  <si>
    <t>04.3.06.00760</t>
  </si>
  <si>
    <t>Cофинансирование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</si>
  <si>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04.3.06.S4260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</si>
  <si>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</si>
  <si>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04.1.31.03510</t>
  </si>
  <si>
    <t>Софинансирование расходов на мероприятия по строительству и реконструкции объектов водоснабжения, водоотведения и очистки сточных вод</t>
  </si>
  <si>
    <t>91.9.01.S0250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</si>
  <si>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</si>
  <si>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</si>
  <si>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</si>
  <si>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</si>
  <si>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Улучшение организации сбора, вывоза и переработки (утилизации отходов)</t>
  </si>
  <si>
    <t>04.5.35.00820</t>
  </si>
  <si>
    <t>Улучшение экологической обстановки на территории района</t>
  </si>
  <si>
    <t>04.5.35.00830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</si>
  <si>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</si>
  <si>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06.4.02.71590</t>
  </si>
  <si>
    <t>Мероприятия по текущему ремонту объектов для организации общего образования</t>
  </si>
  <si>
    <t>01.Ш.07.03110</t>
  </si>
  <si>
    <t>Софинансирование расходов на укрепление материально-технической базы учреждений общего образования</t>
  </si>
  <si>
    <t>01.Ш.07.S0510</t>
  </si>
  <si>
    <t>Софинансирование расходов на ренновацию организаций общего образования</t>
  </si>
  <si>
    <t>01.Ш.14.S4300</t>
  </si>
  <si>
    <t>Реализация комплекса мер по оказанию поддержки детям, оказавшимся в трудной жизненной ситуации</t>
  </si>
  <si>
    <t>02.3.23.00130</t>
  </si>
  <si>
    <t>Мероприятия по поддержке молодежных инициатив и проектов</t>
  </si>
  <si>
    <t>02.9.16.00250</t>
  </si>
  <si>
    <t>Мероприятия по патриотическому воспитанию и сохранению исторической памяти</t>
  </si>
  <si>
    <t>02.9.16.00260</t>
  </si>
  <si>
    <t>Мероприятия по вовлечению молодёжи в социальную практику, повышению правовой культуры и избирательной активности</t>
  </si>
  <si>
    <t>02.9.16.00270</t>
  </si>
  <si>
    <t>Мероприятия, направленные на профилактику асоциального поведения в молодежной среде</t>
  </si>
  <si>
    <t>02.9.16.00280</t>
  </si>
  <si>
    <t>Мероприятия по поддержке творческой и талантливой молодежи</t>
  </si>
  <si>
    <t>02.9.16.00290</t>
  </si>
  <si>
    <t>Мероприятия, направленные на развитие семейного творчества</t>
  </si>
  <si>
    <t>02.9.16.00300</t>
  </si>
  <si>
    <t>Мероприятия по профориентационной работе, содействие трудовой адаптации и занятости молодежи</t>
  </si>
  <si>
    <t>02.9.16.00310</t>
  </si>
  <si>
    <t>Мероприятия, направленные на популяризацию и пропаганду туристского потенциала Волосовского района</t>
  </si>
  <si>
    <t>02.9.16.00320</t>
  </si>
  <si>
    <t>Мероприятия, направленные на популяризацию в молодежной среде здорового образа жизни, занятий физической культурой и спортом</t>
  </si>
  <si>
    <t>02.9.16.00330</t>
  </si>
  <si>
    <t>Софинансирование мероприятий по реализации комплекса мер по сохранению исторической памяти</t>
  </si>
  <si>
    <t>02.9.16.S4340</t>
  </si>
  <si>
    <t>Мероприятия по предупреждению и профилактике правонарушений</t>
  </si>
  <si>
    <t>03.1.29.00500</t>
  </si>
  <si>
    <t>Мероприятия противодействия злоупотреблению алкоголем, наркотикам и их незаконному обороту</t>
  </si>
  <si>
    <t>03.1.29.00510</t>
  </si>
  <si>
    <t>КУЛЬТУРА, КИНЕМАТОГРАФИЯ</t>
  </si>
  <si>
    <t>Софинансирование расходов по организации библио-течного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</si>
  <si>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02.9.17.S4370</t>
  </si>
  <si>
    <t>Софинансирование мероприятий, направленных на поддержку отрасли культуры</t>
  </si>
  <si>
    <t>02.9.17.S5190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</si>
  <si>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</si>
  <si>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02.1.22.00100</t>
  </si>
  <si>
    <t>Расходы по предоставлению гражданам единовременной денежной выплаты на проведение капитального ремонта индивидуальных жилых домов</t>
  </si>
  <si>
    <t>02.1.22.71640</t>
  </si>
  <si>
    <t>Публичные нормативные социальные выплаты гражданам</t>
  </si>
  <si>
    <t>310</t>
  </si>
  <si>
    <t>Расходы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ФБ</t>
  </si>
  <si>
    <t>Мероприятия по развитию детско-юношеского спорта</t>
  </si>
  <si>
    <t>02.7.18.00190</t>
  </si>
  <si>
    <t>Мероприятия по созданию условий для занятий физической культурой и спортом среди различных групп населения</t>
  </si>
  <si>
    <t>02.7.18.00200</t>
  </si>
  <si>
    <t>Мероприятия по укреплению материально-технической базы</t>
  </si>
  <si>
    <t>02.7.18.00220</t>
  </si>
  <si>
    <t>Расходы на обеспечение деятельности муниципальных учреждений</t>
  </si>
  <si>
    <t>02.7.07.02250</t>
  </si>
  <si>
    <t>Субсидии автономным учреждениям</t>
  </si>
  <si>
    <t>620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</si>
  <si>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</si>
  <si>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91.9.01.72020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</si>
  <si>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</si>
  <si>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Расходы на обеспечение деятельности комитета по управлению муниципальным имуществом</t>
  </si>
  <si>
    <t>06.3.02.00150</t>
  </si>
  <si>
    <t>Мероприятия по землеустройству и землепользованию</t>
  </si>
  <si>
    <t>06.3.27.03400</t>
  </si>
  <si>
    <t>КОМИТЕТ ОБРАЗОВАНИЯ АДМИНИСТРАЦИИ ВОЛОСОВСКОГО МУНИЦИПАЛЬНОГО РАЙОНА ЛЕНИНГРАДСКОЙ ОБЛАСТИ</t>
  </si>
  <si>
    <t>Расходы на организацию выплат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</si>
  <si>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01.6.23.71360</t>
  </si>
  <si>
    <t>Расходы на организацию питания обучающихся общеобразовательных учреждений, расположенных на территории Ленинградской области</t>
  </si>
  <si>
    <t>01.6.23.71440</t>
  </si>
  <si>
    <t>Расходы по организации и осуществлению деятельности по опеке и попечительству</t>
  </si>
  <si>
    <t>01.6.25.71380</t>
  </si>
  <si>
    <t>Расходы на обеспечение деятельности муниципальных учреждений дошкольного образования</t>
  </si>
  <si>
    <t>01.Д.07.02250</t>
  </si>
  <si>
    <t>Расходы на выплаты персоналу казенных учреждений</t>
  </si>
  <si>
    <t>110</t>
  </si>
  <si>
    <t>Расходы на обеспечение присмотра и ухода в муниципальных учреждениях дошкольного образования</t>
  </si>
  <si>
    <t>01.Д.07.02260</t>
  </si>
  <si>
    <t>Субсидии бюджетным учреждениям</t>
  </si>
  <si>
    <t>610</t>
  </si>
  <si>
    <t>Предоставление бюджетным учреждениям дошкольного образования субсидий</t>
  </si>
  <si>
    <t>01.Д.07.02280</t>
  </si>
  <si>
    <t>Мероприятия по укреплению материально- технической базы муниципальных учреждений дошкольного образования</t>
  </si>
  <si>
    <t>01.Д.07.03100</t>
  </si>
  <si>
    <t>Мероприятия по текущему ремонту объектов для организации дошкольного образования</t>
  </si>
  <si>
    <t>01.Д.07.03110</t>
  </si>
  <si>
    <t>Расходы на осуществление образовательных программ в муниципальных образовательных учреждениях, реализующих программу дошкольного образования</t>
  </si>
  <si>
    <t>01.Д.07.71350</t>
  </si>
  <si>
    <t>Софинансирование расходов на мероприятия по укреплению материально-технической базы организаций дошкольного образования</t>
  </si>
  <si>
    <t>01.Д.07.S0490</t>
  </si>
  <si>
    <t>Мероприятия по организации разнообразных форм предоставления дошкольного и пред школьного образования</t>
  </si>
  <si>
    <t>01.Д.09.02290</t>
  </si>
  <si>
    <t>Мероприятия по антитеррористической защищенности и безопасности дошкольных образовательных учреждений в рамках подпрограммы</t>
  </si>
  <si>
    <t>03.2.28.00540</t>
  </si>
  <si>
    <t>Мероприятия по противопожарной безопасности дошкольных образовательных учреждений</t>
  </si>
  <si>
    <t>03.2.28.00550</t>
  </si>
  <si>
    <t>Мероприятия по предупреждению детского дорожно-транспортного травматизма</t>
  </si>
  <si>
    <t>03.3.26.00620</t>
  </si>
  <si>
    <t>Расходы на обеспечение деятельности муниципальных учреждений общего образования</t>
  </si>
  <si>
    <t>01.Ш.07.02250</t>
  </si>
  <si>
    <t>Расходы на обеспечение присмотра и ухода в муниципальных учреждениях общего образования</t>
  </si>
  <si>
    <t>01.Ш.07.02260</t>
  </si>
  <si>
    <t>Предоставление бюджетным учреждениям общего образования субсидий</t>
  </si>
  <si>
    <t>01.Ш.07.02280</t>
  </si>
  <si>
    <t>Мероприятия по укреплению материально-технической базы муниципальных учреждений общего образования</t>
  </si>
  <si>
    <t>01.Ш.07.03100</t>
  </si>
  <si>
    <t>Расходы на реализацию основных общеобразовательных программ в части финансирования расходов на оплату труда работников общеобразовательных учреждений и учебные расходы</t>
  </si>
  <si>
    <t>01.Ш.07.71530</t>
  </si>
  <si>
    <t>Обновление содержания общего образования, создание современной образовательной среды и развития сети муниципальных общеобразовательных учреждений</t>
  </si>
  <si>
    <t>01.Ш.10.02270</t>
  </si>
  <si>
    <t>Мероприятия по антитеррористической защищенности и безопасности образовательных учреждений</t>
  </si>
  <si>
    <t>03.2.28.00570</t>
  </si>
  <si>
    <t>Мероприятия по противопожарной безопасности образовательных учреждений</t>
  </si>
  <si>
    <t>03.2.28.00580</t>
  </si>
  <si>
    <t>Мероприятия по оборудованию и модернизации противорадиационных укрытий (ПРУ) в образовательных учреждениях</t>
  </si>
  <si>
    <t>03.2.28.00590</t>
  </si>
  <si>
    <t>Расходы на обеспечение деятельности муниципальных учреждений дополнительного образования</t>
  </si>
  <si>
    <t>01.Ф.07.02250</t>
  </si>
  <si>
    <t>Предоставление бюджетным учреждениям дополнительного образования субсидий</t>
  </si>
  <si>
    <t>01.Ф.07.02280</t>
  </si>
  <si>
    <t>Мероприятия по укреплению материально-технической базы муниципальных учреждений дополнительного образования</t>
  </si>
  <si>
    <t>01.Ф.07.03100</t>
  </si>
  <si>
    <t>Мероприятия по текущему ремонту объектов для организации дополнительного образования</t>
  </si>
  <si>
    <t>01.Ф.07.03110</t>
  </si>
  <si>
    <t>Мероприятия по исполнению майских Указов Президента Российской Федерации 2012 года, предусматривающие поэтапное повышение заработной платы работников учреждений образования</t>
  </si>
  <si>
    <t>01.Ф.07.05970</t>
  </si>
  <si>
    <t>Софинансирование расходов на укрепление материально-технической базы организаций дополнительного образования</t>
  </si>
  <si>
    <t>01.Ф.07.S0570</t>
  </si>
  <si>
    <t>Расходы на обеспечение деятельности муниципальных учреждений образования</t>
  </si>
  <si>
    <t>01.Л.07.02250</t>
  </si>
  <si>
    <t>Мероприятия по текущему ремонту объектов для организации отдыха, оздоровления, занятости детей, подростков и молодежи</t>
  </si>
  <si>
    <t>01.Л.07.03110</t>
  </si>
  <si>
    <t>Софинансирование расходов на мероприятия по организации отдыха и оздоровления детей и подростков</t>
  </si>
  <si>
    <t>01.Л.07.S0600</t>
  </si>
  <si>
    <t>Мероприятия по организации отдыха и оздоровления детей и подростков</t>
  </si>
  <si>
    <t>01.Л.15.05100</t>
  </si>
  <si>
    <t>Организация мероприятий для детей, находящихся в трудной жизненной ситуации</t>
  </si>
  <si>
    <t>01.Л.15.05110</t>
  </si>
  <si>
    <t>Софинансирование организации мероприятий для детей, находящихся в трудной жизненной ситуации</t>
  </si>
  <si>
    <t>01.Л.15.S0600</t>
  </si>
  <si>
    <t>Расходы на организацию отдыха детей в каникулярное время</t>
  </si>
  <si>
    <t>01.Л.15.S4410</t>
  </si>
  <si>
    <t>Расходы на обеспечение деятельности органа управления образования</t>
  </si>
  <si>
    <t>01.П.07.02250</t>
  </si>
  <si>
    <t>Мероприятия по повышению профессионализма в сфере образования</t>
  </si>
  <si>
    <t>01.П.07.02290</t>
  </si>
  <si>
    <t>Мероприятия по укреплению материально-технической базы органа управления 
 образования</t>
  </si>
  <si>
    <t>01.П.07.03100</t>
  </si>
  <si>
    <t>Мероприятия по текущему ремонту объектов в сфере образования</t>
  </si>
  <si>
    <t>01.П.07.03110</t>
  </si>
  <si>
    <t>Софинансирование расходов на мероприятия по развитию кадрового потенциала системы дошкольного, общего и дополнительного образования</t>
  </si>
  <si>
    <t>01.Ш.07.S0840</t>
  </si>
  <si>
    <t>Расходы на подготовку граждан желающих принять на воспитание в свою семью ребенка, оставшегося без попечения родителей</t>
  </si>
  <si>
    <t>01.6.25.71450</t>
  </si>
  <si>
    <t>Расходы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внутрирайонном) транспорте (кроме такси), а также бесплатного проезда один раз в год к месту жительства и обратно к месту учебы</t>
  </si>
  <si>
    <t>01.6.25.71470</t>
  </si>
  <si>
    <t>Расходы 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</si>
  <si>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01.6.25.71500</t>
  </si>
  <si>
    <t>Выплата единовременного пособия при всех формах устройства детей, лишенных родительского попечения, в семью</t>
  </si>
  <si>
    <t>01.6.25.52600</t>
  </si>
  <si>
    <t>Расходы на вознаграждение, причитающееся приемным родителям</t>
  </si>
  <si>
    <t>01.6.25.71430</t>
  </si>
  <si>
    <t>Расходы на содержание детей-сирот и детей, оставшихся без попечения родителей, в семьях опекунов (попечителей) и приемных семьях</t>
  </si>
  <si>
    <t>01.6.25.71460</t>
  </si>
  <si>
    <t>КОМИТЕТ ФИНАНСОВ АДМИНИСТРАЦИИ ВОЛОСОВСКОГО МУНИЦПАЛЬНОГО РАЙОНА</t>
  </si>
  <si>
    <t>05.4.02.00140</t>
  </si>
  <si>
    <t>05.4.02.00150</t>
  </si>
  <si>
    <t>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</si>
  <si>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05.4.02.08230</t>
  </si>
  <si>
    <t>Обеспечение осуществления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</si>
  <si>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05.4.02.71010</t>
  </si>
  <si>
    <t>Межбюджетные трансферты, передаваемые бюджетам поселений на исполнение части полномочий в сфере библиотечной деятельности в соответствии с заключенными соглашениями</t>
  </si>
  <si>
    <t>02.9.17.04420</t>
  </si>
  <si>
    <t>Межбюджетные трансферты</t>
  </si>
  <si>
    <t>500</t>
  </si>
  <si>
    <t>540</t>
  </si>
  <si>
    <t>Мероприятия по исполнению майских Указов Президента Российской Федерации 2012 года, предусматривающие поэтапное повышение заработной платы работников учреждений культуры</t>
  </si>
  <si>
    <t>05.3.30.05970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</si>
  <si>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</si>
  <si>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муниципальных образований района</t>
  </si>
  <si>
    <t>05.3.30.05160</t>
  </si>
  <si>
    <t>Дотации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</si>
  <si>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</si>
  <si>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</si>
  <si>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05.3.30.71010</t>
  </si>
  <si>
    <t>Межбюджетные трансферты бюджетам поселений на решение вопросов местного значения</t>
  </si>
  <si>
    <t>05.3.30.05180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</si>
  <si>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</si>
  <si>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Обеспечение функций исполнительных органов местного самоуправления по исполнению бюджета муниципального образования Волосовское городское поселение</t>
  </si>
  <si>
    <t>06.5.02.08250</t>
  </si>
  <si>
    <t>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</t>
  </si>
  <si>
    <t>06.5.02.08260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</si>
  <si>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</si>
  <si>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Исполнение расходов бюджета муниципального образования Волосовский   муниципальный район Ленинградской области по ведомственной структуре за 2019 год</t>
  </si>
  <si>
    <t>Утверждены</t>
  </si>
  <si>
    <t>муниципального  образования</t>
  </si>
  <si>
    <t xml:space="preserve"> Волосовский  муниципальный район </t>
  </si>
  <si>
    <t>Ленинградской  области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</si>
  <si>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</si>
  <si>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</si>
  <si>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</si>
  <si>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</si>
  <si>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</si>
  <si>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</si>
  <si>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</si>
  <si>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</si>
  <si>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</si>
  <si>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</si>
  <si>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</si>
  <si>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</si>
  <si>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</si>
  <si>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 бюджетов муниципальных районов</t>
  </si>
  <si>
    <t>000 01 05 02 01 05 0000 610</t>
  </si>
  <si>
    <t xml:space="preserve">Источники внутреннего финансирования дефицита  бюджета муниципального  образования  Волосовский  муниципальный район Ленинградской области за 2019 год   по кодам классификации источников финансирования дефицита бюджета </t>
  </si>
  <si>
    <t>решением  совета  депутатов муниципального образования</t>
  </si>
  <si>
    <t xml:space="preserve">Наименование </t>
  </si>
  <si>
    <t>Муниципальная программа "Современное образование в Волосовском муниципальном районе Ленинградской области"</t>
  </si>
  <si>
    <t>Подпрограмма "Реализация социальных гарантий для детей"</t>
  </si>
  <si>
    <t>Основное мероприятие "Организация мероприятий и выплата компенсаций, для граждан, имеющих детей "</t>
  </si>
  <si>
    <t>Основное мероприятие "Расходы на содержание, обустройство детей-сирот и детей, оставшихся без попечения родителей"</t>
  </si>
  <si>
    <t>Подпрограмма "Развитие дошкольного образования в Волосовском муниципальном районе"</t>
  </si>
  <si>
    <t>Основное мероприятие "Обеспечение деятельности муниципальных учреждений"</t>
  </si>
  <si>
    <t>Основное мероприятие "Развитие и совершенствование дошкольного образования"</t>
  </si>
  <si>
    <t>Подпрограмма "Развитие системы отдыха, оздоровления, занятости детей, подростков и молодёжи"</t>
  </si>
  <si>
    <t>Основное мероприятие " Организация мероприятий по обеспечению отдыха, оздоровления, занятости детей, подростков и молодежи "</t>
  </si>
  <si>
    <t>Подпрограмма "Обеспечение условий реализации программы"</t>
  </si>
  <si>
    <t>Подпрограмма "Развитие системы дополнительного образования Волосовского муниципального района"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</si>
  <si>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</si>
  <si>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Подпрограмма "Развитие начального, основного и среднего общего образования Волосовского муниципального района"</t>
  </si>
  <si>
    <t>Основное мероприятие "Развитие и совершенствование общего образования"</t>
  </si>
  <si>
    <t>Муниципальная программа "Демографическое развитие Волосовского муниципального района Ленинградской области"</t>
  </si>
  <si>
    <t>Подпрограмма "Развитие мер социальной поддержки отдельных категорий граждан"</t>
  </si>
  <si>
    <t>Основное мероприятие "Предоставление мер социальной поддержки другим категориям граждан"</t>
  </si>
  <si>
    <t>Подпрограмма "Совершенствование социальной поддержки семьи и детей"</t>
  </si>
  <si>
    <t>Основное мероприятие "Развитие муниципального управления"</t>
  </si>
  <si>
    <t>Подпрограмма "Социальная поддержка граждан пожилого возраста и инвалидов в Волосовском районе Ленинградской области"</t>
  </si>
  <si>
    <t>Основное мероприятие "Предоставление мер социальной поддержки и мероприятия для граждан пожилого возраста и инвалидов"</t>
  </si>
  <si>
    <t>Подпрограмма "Формирование доступной среды жизнедеятельности для инвалидов в Ленинградской области"</t>
  </si>
  <si>
    <t>Основное мероприятие "Мероприятия по формированию доступной среды жизнедеятельности для инвалидов в Ленинградской области"</t>
  </si>
  <si>
    <t>Подпрограмма "Развитие физической культуры и спорта в Волосовском муниципальном районе"</t>
  </si>
  <si>
    <t>Основное мероприятие "Проведение мероприятий по вовлечению населения в занятия физической культуры и массового спорта"</t>
  </si>
  <si>
    <t>Подпрограмма "Стабилизация и повышение рождаемости, укрепление семьи, поддержка материнства и детства"</t>
  </si>
  <si>
    <t>Основное мероприятие "Организация мероприятий, предоставление денежных выплат и пособий гражданам, имеющим детей"</t>
  </si>
  <si>
    <t>Подпрограмма "Развитие молодежной политики в муниципальном образовании Волосовский муниципальный район Ленинградской области"</t>
  </si>
  <si>
    <t>Основное мероприятие "Мероприятия по организационно-воспитательной работе с молодежью"</t>
  </si>
  <si>
    <t>Основное мероприятие "Проведение мероприятий культурно-досугового направления"</t>
  </si>
  <si>
    <t>Муниципальная программа "Безопасность Волосовского муниципального района"</t>
  </si>
  <si>
    <t>Подпрограмма "Профилактика правонарушений в муниципальном образовании Волосовский муниципальный район Ленинградской области"</t>
  </si>
  <si>
    <t>Основное мероприятие " Мероприятия по предупреждению и профилактике правонарушений, обеспечение общественной безопасности"</t>
  </si>
  <si>
    <t>Основное мероприятие "Мероприятия по противопожарной безопасности, антитеррористической защищенности и безопасности муниципальных учреждений, объектов муниципальной собственности"</t>
  </si>
  <si>
    <t>Основное мероприятие "Мероприятия по предупреждению дорожно-транспортного травматизма на дорогах и в населенных пунктах Волосовского района"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</si>
  <si>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</si>
  <si>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Муниципальная программа «Устойчивое развитие Волосовского муниципального района Ленинградской области»</t>
  </si>
  <si>
    <t>Подпрограмма «Устойчивое развитие сельских территорий МО Волосовский муниципальный район Ленинградской области»</t>
  </si>
  <si>
    <t>Основное мероприятие «Мероприятия в области жилищного хозяйства муниципального образования»</t>
  </si>
  <si>
    <t>Подпрограмма «Материальная поддержка сельхозтоваропроизводителей агропромышленного комплекса Волосовского муниципального образования Ленинградской области»</t>
  </si>
  <si>
    <t>Основное мероприятие "Поддержка сельхозтоваропроизводителей"</t>
  </si>
  <si>
    <t>Подпрограмма «Развитие малого, среднего предпринимательства и потребительского рынка Волосовского муниципального района Ленинградской области»</t>
  </si>
  <si>
    <t>Основное мероприятие "Поддержка субъектов малого и среднего предпринимательства"</t>
  </si>
  <si>
    <t>Подпрограмма «Развитие автомобильных дорог Волосовского муниципального района Ленинградской области»</t>
  </si>
  <si>
    <t>Основное мероприятие "Строительство, капитальный ремонт, ремонт и содержание автомобильных дорог общего пользования муниципального значения"</t>
  </si>
  <si>
    <t>Подпрограмма «Охрана окружающей среды в Волосовском муни-ципальном районе Ленинградской области»</t>
  </si>
  <si>
    <t>Основное мероприятие "Мероприятия по улучшению экологической обстановки на территории муниципального образования"</t>
  </si>
  <si>
    <t>Подпрограмма "Совершенствование социально-экономического развития Волосовского муниципального района"</t>
  </si>
  <si>
    <t>Основное мероприятие "Мероприятия по совершенствованию социально-экономического развития Волосовского муниципального района"</t>
  </si>
  <si>
    <t>Муниципальная программа "Управление муниципальными финансами Волосовского муниципального района Ленинградской области"</t>
  </si>
  <si>
    <t>Подпрограмма "Повышение финансовой устойчивости местных бюджетов Волосовского муниципального района"</t>
  </si>
  <si>
    <t>Основное мероприятие "Повышение финансовой устойчивости местных бюджетов"</t>
  </si>
  <si>
    <t>Подпрограмма "Обеспечение деятельности комитета финансов"</t>
  </si>
  <si>
    <t>Муниципальная программа "Муниципальное управление муниципального образования Волосовский муниципальный район Ленинградской области"</t>
  </si>
  <si>
    <t>Подпрограмма "Развитие кадрового потенциала муниципальной службы Волосовского муниципального района"</t>
  </si>
  <si>
    <t>Подпрограмма "Развитие информационно-аналитического сопровождения Волосовского муниципального района"</t>
  </si>
  <si>
    <t>Подпрограмма "Управление имуществом и земельными ресурсами Волосовского муниципального района"</t>
  </si>
  <si>
    <t>Основное мероприятие "Мероприятия по управлению муниципальным имуществом и земельными ресурсами"</t>
  </si>
  <si>
    <t>Подпрограмма "Обеспечение деятельности администрации муниципального образования"</t>
  </si>
  <si>
    <t>Основное мероприятие "Обеспечение функций представительных органов местного самоуправления"</t>
  </si>
  <si>
    <t>Основное мероприятие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</si>
  <si>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Основное мероприятие "Строительство (приобретение), реконструкция, капитальный и текущий ремонт объектов муниципальной собственности</t>
  </si>
  <si>
    <t>Подпрограмма "Обеспечение деятельности комитета по городскому хозяйству администрации муниципального образования Волосовский муниципальный район Ленинградской области"</t>
  </si>
  <si>
    <t>Непрограммные расходы органов местного самоуправления</t>
  </si>
  <si>
    <t>91.9.01.00000</t>
  </si>
  <si>
    <t>Решением  совета  депутатов  муниципального  образования  Волосовский  муниципальный  район  Ленинградской  области</t>
  </si>
  <si>
    <t>дата, № НПА</t>
  </si>
  <si>
    <t>Цель выделения средств</t>
  </si>
  <si>
    <t>комитету финансов администрации муниципального образования Волосовский муниципальный район на возмещение в областной бюджет Ленинградской области</t>
  </si>
  <si>
    <t xml:space="preserve">Использование  средств  резервного фонда администрации муниципального образования Волосовский муниципальный район за 2019 год </t>
  </si>
  <si>
    <t>Приложение  6</t>
  </si>
  <si>
    <t>Приложение  5</t>
  </si>
  <si>
    <t>9190155502</t>
  </si>
  <si>
    <t>9190170070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</si>
  <si>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</si>
  <si>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Гранты за достижение наилучших значений показателей эффективности деятельности органов местного самоуправления</t>
  </si>
  <si>
    <t>06.4.02.71340</t>
  </si>
  <si>
    <t>Реализация комплекса мер по оказанию поддержки детям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</si>
  <si>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Волосовского района Ленинградской области</t>
  </si>
  <si>
    <t>03.4.34.S4270</t>
  </si>
  <si>
    <t>Оплата труда с начислениями специалистов ЕДДС муниципального образования Волосовский муниципальный район Ленинградской области</t>
  </si>
  <si>
    <t>03.4.39.02250</t>
  </si>
  <si>
    <t>Поддержка и развитие материально-технического обеспечения ЕДДС муниципального образования Волосовский муниципальный район Ленинградской области</t>
  </si>
  <si>
    <t>03.4.39.03100</t>
  </si>
  <si>
    <t>91.9.01.70070</t>
  </si>
  <si>
    <t>Мероприятия по сокращению аварийности на участках концентрации дорожно-транспортных происшествий инженерными методами</t>
  </si>
  <si>
    <t>03.3.26.00610</t>
  </si>
  <si>
    <t>592.8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</si>
  <si>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непрограммных расходов органов местного самоуправления</t>
  </si>
  <si>
    <t>91.9.01.03510</t>
  </si>
  <si>
    <t>Расходы на обеспечение проведения культурномассовых мероприятий</t>
  </si>
  <si>
    <t>02.9.16.00340</t>
  </si>
  <si>
    <t>Расходы на материально-техническое обеспечение молодежных коворкинг-центров</t>
  </si>
  <si>
    <t>02.9.16.S4820</t>
  </si>
  <si>
    <t>01.6.25.L0820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</si>
  <si>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</si>
  <si>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01.6.25.70820</t>
  </si>
  <si>
    <t>6</t>
  </si>
  <si>
    <t>Мероприятия по формированию доступной среды жизнедеятельности для инвалидов в Ленинградской области</t>
  </si>
  <si>
    <t>02.6.13.00180</t>
  </si>
  <si>
    <t>831</t>
  </si>
  <si>
    <t>Исполнение судебных актов Российской Федерации и мировых соглашений по возмещению причиненного вреда</t>
  </si>
  <si>
    <t>Организация электронного и дистанционного обучения детей-инвалидов</t>
  </si>
  <si>
    <t>01.Ш.07.S4700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</si>
  <si>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</si>
  <si>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01.Ш.E1.51690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</si>
  <si>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</si>
  <si>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01.Ш.E2.50970</t>
  </si>
  <si>
    <t>01.Ф.07.02290</t>
  </si>
  <si>
    <t>Обеспечение функционирования модели персонифицированного финансирования дополнительного образования детей</t>
  </si>
  <si>
    <t>Оказание психолого-педагогической, медицинской и социальной помощи обучающимся, испытывающим трудности в освоении основных общеобразовательных программ, развития и социальной адаптации</t>
  </si>
  <si>
    <t>01.П.07.0400</t>
  </si>
  <si>
    <t>91.9.01.55502</t>
  </si>
  <si>
    <t>Итого</t>
  </si>
  <si>
    <t>0100000000</t>
  </si>
  <si>
    <t>0160000000</t>
  </si>
  <si>
    <t>0162300000</t>
  </si>
  <si>
    <t>0162371360</t>
  </si>
  <si>
    <t>0162371440</t>
  </si>
  <si>
    <t>0162500000</t>
  </si>
  <si>
    <t>0162552600</t>
  </si>
  <si>
    <t>0162570820</t>
  </si>
  <si>
    <t>0162571380</t>
  </si>
  <si>
    <t>0162571430</t>
  </si>
  <si>
    <t>0162571450</t>
  </si>
  <si>
    <t>0162571460</t>
  </si>
  <si>
    <t>0162571470</t>
  </si>
  <si>
    <t>0162571500</t>
  </si>
  <si>
    <t>01625L0820</t>
  </si>
  <si>
    <t>01Д0000000</t>
  </si>
  <si>
    <t>01Д0700000</t>
  </si>
  <si>
    <t>01Д0702250</t>
  </si>
  <si>
    <t>01Д0702260</t>
  </si>
  <si>
    <t>01Д0702280</t>
  </si>
  <si>
    <t>01Д0703100</t>
  </si>
  <si>
    <t>01Д0703110</t>
  </si>
  <si>
    <t>01Д0771350</t>
  </si>
  <si>
    <t>Мероприятия по укреплению материально-технической базы организаций дошкольного образования</t>
  </si>
  <si>
    <t>01Д07S0490</t>
  </si>
  <si>
    <t>01Д0900000</t>
  </si>
  <si>
    <t>01Д0902290</t>
  </si>
  <si>
    <t>01Л0000000</t>
  </si>
  <si>
    <t>01Л0700000</t>
  </si>
  <si>
    <t>01Л0702250</t>
  </si>
  <si>
    <t>01Л0703110</t>
  </si>
  <si>
    <t>Организация отдыха и оздоровления детей и подростков</t>
  </si>
  <si>
    <t>01Л07S0600</t>
  </si>
  <si>
    <t>01Л1500000</t>
  </si>
  <si>
    <t>01Л1505100</t>
  </si>
  <si>
    <t>01Л1505110</t>
  </si>
  <si>
    <t>01Л15S0600</t>
  </si>
  <si>
    <t>Расходы на организацию отдыха детей, находящихся в трудной жизненной ситуации, в каникулярное время</t>
  </si>
  <si>
    <t>01Л15S4410</t>
  </si>
  <si>
    <t>01П0000000</t>
  </si>
  <si>
    <t>01П0700000</t>
  </si>
  <si>
    <t>01П0702250</t>
  </si>
  <si>
    <t>01П0702290</t>
  </si>
  <si>
    <t>01П0703100</t>
  </si>
  <si>
    <t>01П0703110</t>
  </si>
  <si>
    <t>01П0704000</t>
  </si>
  <si>
    <t>01Ф0000000</t>
  </si>
  <si>
    <t>01Ф0700000</t>
  </si>
  <si>
    <t>01Ф0702250</t>
  </si>
  <si>
    <t>01Ф0702280</t>
  </si>
  <si>
    <t>01Ф0702290</t>
  </si>
  <si>
    <t>01Ф0703100</t>
  </si>
  <si>
    <t>01Ф0703110</t>
  </si>
  <si>
    <t>Обеспечение повышения средней заработной платы отдельных категорий работников бюджетной сферы в целях реализации Указа Президента Российской Федера-ции от 7 мая 2012 года № 597 "О мероприятиях по реа-лизации государственной социальной политики"</t>
  </si>
  <si>
    <t>01Ф0705970</t>
  </si>
  <si>
    <t>Мероприятия по укреплению материально-технической базы организаций дополнительного образования</t>
  </si>
  <si>
    <t>01Ф07S0570</t>
  </si>
  <si>
    <t>01Ш0000000</t>
  </si>
  <si>
    <t>01Ш0700000</t>
  </si>
  <si>
    <t>01Ш0702250</t>
  </si>
  <si>
    <t>Исполнение судебных актов</t>
  </si>
  <si>
    <t>830</t>
  </si>
  <si>
    <t>01Ш0702260</t>
  </si>
  <si>
    <t>01Ш0702280</t>
  </si>
  <si>
    <t>01Ш0703030</t>
  </si>
  <si>
    <t>01Ш0703100</t>
  </si>
  <si>
    <t>01Ш0703110</t>
  </si>
  <si>
    <t>01Ш0771530</t>
  </si>
  <si>
    <t>Мероприятия по укреплению материально-технической базы учреждений общего образования</t>
  </si>
  <si>
    <t>01Ш07S0510</t>
  </si>
  <si>
    <t>Мероприятия по развитию кадрового потенциала системы дошкольного, общего и дополнительного образования</t>
  </si>
  <si>
    <t>01Ш07S0840</t>
  </si>
  <si>
    <t>01Ш07S4700</t>
  </si>
  <si>
    <t>01Ш1000000</t>
  </si>
  <si>
    <t>01Ш1002270</t>
  </si>
  <si>
    <t>01Ш1400000</t>
  </si>
  <si>
    <t>Реновация организаций общего образования</t>
  </si>
  <si>
    <t>01Ш14S4300</t>
  </si>
  <si>
    <t>01ШE151690</t>
  </si>
  <si>
    <t>01ШE250970</t>
  </si>
  <si>
    <t>0200000000</t>
  </si>
  <si>
    <t>0210000000</t>
  </si>
  <si>
    <t>0212200000</t>
  </si>
  <si>
    <t>0212200100</t>
  </si>
  <si>
    <t>0212271640</t>
  </si>
  <si>
    <t>0230000000</t>
  </si>
  <si>
    <t>0232300000</t>
  </si>
  <si>
    <t>0232300130</t>
  </si>
  <si>
    <t>0250000000</t>
  </si>
  <si>
    <t>0252000000</t>
  </si>
  <si>
    <t>0252000160</t>
  </si>
  <si>
    <t>0252000170</t>
  </si>
  <si>
    <t>0252072060</t>
  </si>
  <si>
    <t>0260000000</t>
  </si>
  <si>
    <t>0261300000</t>
  </si>
  <si>
    <t>0261300180</t>
  </si>
  <si>
    <t>0270000000</t>
  </si>
  <si>
    <t>0270700000</t>
  </si>
  <si>
    <t>0270702250</t>
  </si>
  <si>
    <t>0271800000</t>
  </si>
  <si>
    <t>0271800190</t>
  </si>
  <si>
    <t>0271800200</t>
  </si>
  <si>
    <t>0271800220</t>
  </si>
  <si>
    <t>0280000000</t>
  </si>
  <si>
    <t>0282000000</t>
  </si>
  <si>
    <t>0282000240</t>
  </si>
  <si>
    <t>0282300000</t>
  </si>
  <si>
    <t>0282300230</t>
  </si>
  <si>
    <t>0290000000</t>
  </si>
  <si>
    <t>0291600000</t>
  </si>
  <si>
    <t>0291600250</t>
  </si>
  <si>
    <t>0291600260</t>
  </si>
  <si>
    <t>0291600270</t>
  </si>
  <si>
    <t>0291600280</t>
  </si>
  <si>
    <t>0291600290</t>
  </si>
  <si>
    <t>0291600300</t>
  </si>
  <si>
    <t>0291600310</t>
  </si>
  <si>
    <t>0291600320</t>
  </si>
  <si>
    <t>0291600330</t>
  </si>
  <si>
    <t>0291600340</t>
  </si>
  <si>
    <t>Мероприятия на реализацию комплекса мер по сохранению исторической памяти</t>
  </si>
  <si>
    <t>02916S4340</t>
  </si>
  <si>
    <t>02916S4820</t>
  </si>
  <si>
    <t>0291700000</t>
  </si>
  <si>
    <t>0291704420</t>
  </si>
  <si>
    <t>Организация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</si>
  <si>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02917S4370</t>
  </si>
  <si>
    <t>Мероприятия, направленные на поддержку отрасли культуры (поддержка коллективов самодеятельного народного творчества, имеющих звание «народный» и «образцовый», реализация социально-культурных проектов)</t>
  </si>
  <si>
    <t>02917S5190</t>
  </si>
  <si>
    <t>0300000000</t>
  </si>
  <si>
    <t>0310000000</t>
  </si>
  <si>
    <t>0312900000</t>
  </si>
  <si>
    <t>0312900500</t>
  </si>
  <si>
    <t>0312900510</t>
  </si>
  <si>
    <t>0312900520</t>
  </si>
  <si>
    <t>0312900530</t>
  </si>
  <si>
    <t>Подпрограмма "Безопасность образовательных учреждений муниципального образования Волосовский муниципальный район Ленинградской области"</t>
  </si>
  <si>
    <t>0320000000</t>
  </si>
  <si>
    <t>0322800000</t>
  </si>
  <si>
    <t>0322800540</t>
  </si>
  <si>
    <t>0322800550</t>
  </si>
  <si>
    <t>0322800570</t>
  </si>
  <si>
    <t>0322800580</t>
  </si>
  <si>
    <t>0322800590</t>
  </si>
  <si>
    <t>Подпрограмма "Повышение безопасности дорожного движения на территории Волосовского муниципального района Ленинградской области"</t>
  </si>
  <si>
    <t>0330000000</t>
  </si>
  <si>
    <t>0332600000</t>
  </si>
  <si>
    <t>0332600610</t>
  </si>
  <si>
    <t>0332600620</t>
  </si>
  <si>
    <t>Подпрограмма "Обеспечение защиты населения и территории МО Волосовский муниципальный район Ленинградской области от чрезвычайных ситуаций"</t>
  </si>
  <si>
    <t>0340000000</t>
  </si>
  <si>
    <t>0343400000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</si>
  <si>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 Волосовский муниципальный район</t>
  </si>
  <si>
    <t>0343402180</t>
  </si>
  <si>
    <t>Мероприятия по подготовке населения и организаций к действиям в чрезвычайных ситуациях в мирное и военное время</t>
  </si>
  <si>
    <t>0343402190</t>
  </si>
  <si>
    <t>03434S4270</t>
  </si>
  <si>
    <t>Основное мероприятие Содержание органа повседневного управления Единой дежурно-диспетчерской службы (ЕДДС)) муниципальной территориальной подсистемы единой государственной системы предупреждения и ликвидации чрезвычайны ситуаций (РСЧС)</t>
  </si>
  <si>
    <t>0343900000</t>
  </si>
  <si>
    <t>0343902250</t>
  </si>
  <si>
    <t>0343903100</t>
  </si>
  <si>
    <t>0400000000</t>
  </si>
  <si>
    <t>0410000000</t>
  </si>
  <si>
    <t>0413100000</t>
  </si>
  <si>
    <t>0413103510</t>
  </si>
  <si>
    <t>0420000000</t>
  </si>
  <si>
    <t>0420400000</t>
  </si>
  <si>
    <t>0420400720</t>
  </si>
  <si>
    <t>0420400730</t>
  </si>
  <si>
    <t>0420400740</t>
  </si>
  <si>
    <t>Расходы на осуществление отдельных государственных полномочий Ленинградской области по поддержке сельскохозяйственного производства(реализация полномочий,субсидии К(Ф)Х и ЛПХ на возмещение части затрат по приобретению комбикорма)</t>
  </si>
  <si>
    <t>0420471030</t>
  </si>
  <si>
    <t>0430000000</t>
  </si>
  <si>
    <t>0430600000</t>
  </si>
  <si>
    <t>0430600750</t>
  </si>
  <si>
    <t>0430600760</t>
  </si>
  <si>
    <t>Мероприятия по поддержке субъектов малого предпринимательства, действующих менее одного года, на организацию предпри-нимательской деятельности</t>
  </si>
  <si>
    <t>04306S4260</t>
  </si>
  <si>
    <t>0440000000</t>
  </si>
  <si>
    <t>0440500000</t>
  </si>
  <si>
    <t>0440500780</t>
  </si>
  <si>
    <t>0440500790</t>
  </si>
  <si>
    <t>Капитальный ремонт и ремонт автомобильных дорог общего пользования местного значения</t>
  </si>
  <si>
    <t>04405S0140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</si>
  <si>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</si>
  <si>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04405S4200</t>
  </si>
  <si>
    <t>0450000000</t>
  </si>
  <si>
    <t>0453500000</t>
  </si>
  <si>
    <t>0453500820</t>
  </si>
  <si>
    <t>0453500830</t>
  </si>
  <si>
    <t>0460000000</t>
  </si>
  <si>
    <t>0463600000</t>
  </si>
  <si>
    <t>0463600840</t>
  </si>
  <si>
    <t>Обеспечение деятельности информационно-консультационных центров для потребителей</t>
  </si>
  <si>
    <t>04636S0860</t>
  </si>
  <si>
    <t>Мониторинг деятельности субъектов малого и среднего предпринимательства Волосовского района Ленинградской области</t>
  </si>
  <si>
    <t>04636S4490</t>
  </si>
  <si>
    <t>0500000000</t>
  </si>
  <si>
    <t>0530000000</t>
  </si>
  <si>
    <t>0533000000</t>
  </si>
  <si>
    <t>0533005160</t>
  </si>
  <si>
    <t>0533005180</t>
  </si>
  <si>
    <t>Мероприятия по исполнению майских Указов Президента Российской Федерации 2012 года, предусматривающие повышение заработной платы работников учреждений культуры</t>
  </si>
  <si>
    <t>0533005970</t>
  </si>
  <si>
    <t>0533071010</t>
  </si>
  <si>
    <t>0540000000</t>
  </si>
  <si>
    <t>0540200000</t>
  </si>
  <si>
    <t>0540200140</t>
  </si>
  <si>
    <t>0540200150</t>
  </si>
  <si>
    <t>0540208230</t>
  </si>
  <si>
    <t>0540271010</t>
  </si>
  <si>
    <t>0600000000</t>
  </si>
  <si>
    <t>0610000000</t>
  </si>
  <si>
    <t>0610200000</t>
  </si>
  <si>
    <t>0610209040</t>
  </si>
  <si>
    <t>0620000000</t>
  </si>
  <si>
    <t>0620200000</t>
  </si>
  <si>
    <t>0620209030</t>
  </si>
  <si>
    <t>0630000000</t>
  </si>
  <si>
    <t>0630200000</t>
  </si>
  <si>
    <t>0630200150</t>
  </si>
  <si>
    <t>0632700000</t>
  </si>
  <si>
    <t>0632703400</t>
  </si>
  <si>
    <t>0632709020</t>
  </si>
  <si>
    <t>0640000000</t>
  </si>
  <si>
    <t>0640100000</t>
  </si>
  <si>
    <t>0640100140</t>
  </si>
  <si>
    <t>0640100150</t>
  </si>
  <si>
    <t>0640200000</t>
  </si>
  <si>
    <t>0640200130</t>
  </si>
  <si>
    <t>0640200140</t>
  </si>
  <si>
    <t>0640200150</t>
  </si>
  <si>
    <t>0640208220</t>
  </si>
  <si>
    <t>0640208240</t>
  </si>
  <si>
    <t>0640209050</t>
  </si>
  <si>
    <t>0640209060</t>
  </si>
  <si>
    <t>0640259300</t>
  </si>
  <si>
    <t>0640271330</t>
  </si>
  <si>
    <t>0640271340</t>
  </si>
  <si>
    <t>0640271420</t>
  </si>
  <si>
    <t>0640271510</t>
  </si>
  <si>
    <t>0640271590</t>
  </si>
  <si>
    <t>0640300000</t>
  </si>
  <si>
    <t>0640300140</t>
  </si>
  <si>
    <t>0640300150</t>
  </si>
  <si>
    <t>0640308250</t>
  </si>
  <si>
    <t>0641400000</t>
  </si>
  <si>
    <t>0641404140</t>
  </si>
  <si>
    <t>0642700000</t>
  </si>
  <si>
    <t>0642709010</t>
  </si>
  <si>
    <t>0650000000</t>
  </si>
  <si>
    <t>0650200000</t>
  </si>
  <si>
    <t>0650208250</t>
  </si>
  <si>
    <t>0650208260</t>
  </si>
  <si>
    <t>9190000000</t>
  </si>
  <si>
    <t>9190100000</t>
  </si>
  <si>
    <t>9190102400</t>
  </si>
  <si>
    <t>9190103510</t>
  </si>
  <si>
    <t>9190151200</t>
  </si>
  <si>
    <t>9190172020</t>
  </si>
  <si>
    <t>Мероприятия по строительству и реконструкции объектов водоснабжения, водоотведения и очистки сточных вод на территории Волосовского района Ленинградской области</t>
  </si>
  <si>
    <t>91901S0250</t>
  </si>
  <si>
    <t>Исполнение  по  целевым статьям (муниципальным программам и непрограммным направлениям деятельности), группам (группам и подгруппам) видов расходов, разделам, подразделам классификации расходов  бюджета  муниципального образования  Волосовский муниципальный район Ленинградской области  за 2019 год</t>
  </si>
  <si>
    <t xml:space="preserve">Распоряжение от 29.04.2019 № 179-р </t>
  </si>
  <si>
    <t>комитету образования администрации Волосовского муниципального района Ленинградской области для проведения ремонта в помещениях МОУ «Большеврудская СОШ» и МОУ «Изварская СОШ»</t>
  </si>
  <si>
    <t>Сумма выделенная  /тыс. рублей /</t>
  </si>
  <si>
    <t>Сумма израсходованная   /тыс. рублей /</t>
  </si>
  <si>
    <t>Распоряжение от 21.05.2019 №205-р</t>
  </si>
  <si>
    <t>администрации муниципального образования Волосовский муниципальный район Ленинградской области для проведения аварийного ремонта подвесного потолка в зоне СПА МАУ «ВСОК «Олимп»</t>
  </si>
  <si>
    <t>Распоряжение от от 28.05.2019 №219-р</t>
  </si>
  <si>
    <t>комитету образования администрации Волосовского муниципального района Ленинградской области для устранения замечаний контролирующих органов</t>
  </si>
  <si>
    <t>Распоряжение от 19.07.2019 №300</t>
  </si>
  <si>
    <t>Распоряжение от  28.05.2019 №220-р</t>
  </si>
  <si>
    <t>комитету образования администрации Волосовского муниципального района Ленинградской области для проведения ремонтных работв МОУ ДО «Бегуницкая школа искусств»</t>
  </si>
  <si>
    <t>Распоряжение от 02.08.2019 №328-р</t>
  </si>
  <si>
    <t>комитету образования администрации Волосовского муниципального района Ленинградской области для проведения аварийных ремонтных работв МОУ «Зимитицкая СОШ»</t>
  </si>
  <si>
    <t>Приложение1</t>
  </si>
  <si>
    <t>Решением  совета  депутатов</t>
  </si>
  <si>
    <t>УТВЕРЖДЕНО</t>
  </si>
  <si>
    <t xml:space="preserve"> решением  совета  депутатов</t>
  </si>
  <si>
    <t xml:space="preserve">Показатели </t>
  </si>
  <si>
    <t>Сумма                   (тысяч рублей)</t>
  </si>
  <si>
    <t xml:space="preserve"> 8 50 00000 00 0000 000</t>
  </si>
  <si>
    <t xml:space="preserve"> 1 00 00000 00 0000 000</t>
  </si>
  <si>
    <t>Налоговые доходы</t>
  </si>
  <si>
    <t xml:space="preserve"> 1 01 00000 00 0000 000</t>
  </si>
  <si>
    <t xml:space="preserve"> 1 01 02000 01 0000 110</t>
  </si>
  <si>
    <t xml:space="preserve"> 1 01 02010 01 0000 110</t>
  </si>
  <si>
    <t xml:space="preserve"> 1 01 02030 01 0000 110</t>
  </si>
  <si>
    <t xml:space="preserve"> 1 01 02040 01 0000 110</t>
  </si>
  <si>
    <t xml:space="preserve"> 1 03 00000 00 0000 000</t>
  </si>
  <si>
    <t xml:space="preserve"> 1 03 02000 01 0000 110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</si>
  <si>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</si>
  <si>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</si>
  <si>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</si>
  <si>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</si>
  <si>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 xml:space="preserve"> 1 05 00000 00 0000 000</t>
  </si>
  <si>
    <t xml:space="preserve"> 1 05 01000 00 0000 110</t>
  </si>
  <si>
    <t xml:space="preserve">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</si>
  <si>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</si>
  <si>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</si>
  <si>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</si>
  <si>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1 05 01050 01 0000 110</t>
  </si>
  <si>
    <t>Единый   налог,  на вмененный доход для отдельных видов деятельности</t>
  </si>
  <si>
    <t xml:space="preserve"> 1 05 02000 02 0000 110</t>
  </si>
  <si>
    <t xml:space="preserve"> 1 05 02010 02 0000 110</t>
  </si>
  <si>
    <t xml:space="preserve"> 1 05 02020 02 0000 110</t>
  </si>
  <si>
    <t xml:space="preserve"> 1 05 03000 01 0000 110</t>
  </si>
  <si>
    <t xml:space="preserve"> 1 05 03010 01 0000 110</t>
  </si>
  <si>
    <t xml:space="preserve"> 1 05 04000 02 0000 110</t>
  </si>
  <si>
    <t xml:space="preserve"> 1 08 00000 00 0000 000</t>
  </si>
  <si>
    <t xml:space="preserve"> 1 08 03000 01 0000 110</t>
  </si>
  <si>
    <t>Неналоговые доходы</t>
  </si>
  <si>
    <t xml:space="preserve"> 1 10 00000 00 0000 000</t>
  </si>
  <si>
    <t xml:space="preserve">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</si>
  <si>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</si>
  <si>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</si>
  <si>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 xml:space="preserve"> 1 11 05010 00 0000 120</t>
  </si>
  <si>
    <t xml:space="preserve"> 1 11 05013 05 0000 120</t>
  </si>
  <si>
    <t xml:space="preserve">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</si>
  <si>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</si>
  <si>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 xml:space="preserve"> 1 11 05020 00 0000 120</t>
  </si>
  <si>
    <t>Доходы, получаемые в виде арендной платы, а также средства от продажи права на заключение договоров аренды земли, находящиеся  в собственности муниципальных районов (за исключением  земельных участков муниципальных автономных учреждений)</t>
  </si>
  <si>
    <t xml:space="preserve"> 1 11 05025 05 0000 120</t>
  </si>
  <si>
    <t xml:space="preserve"> 1 11 05030 00 0000 120</t>
  </si>
  <si>
    <t xml:space="preserve"> 1 11 05035 05 0000 120</t>
  </si>
  <si>
    <t>Доходы от сдачи в аренду имущества, составляющего казну государственную (муниципальную) казну (за исключением земельных участков)</t>
  </si>
  <si>
    <t xml:space="preserve"> 1 11 05075 00 0000 120</t>
  </si>
  <si>
    <t xml:space="preserve"> 1 11 05075 05 0000 120</t>
  </si>
  <si>
    <t xml:space="preserve"> 1 11 07015 00 0000 120</t>
  </si>
  <si>
    <t xml:space="preserve"> 1 11 07015 05 0000 120</t>
  </si>
  <si>
    <t xml:space="preserve"> 1 11 09000 00 0000 120</t>
  </si>
  <si>
    <t xml:space="preserve"> 1 11 09040 00 0000 120</t>
  </si>
  <si>
    <t xml:space="preserve"> 1 11 09045 05 0000 120</t>
  </si>
  <si>
    <t xml:space="preserve"> 1 12 00000 00 0000 000</t>
  </si>
  <si>
    <t xml:space="preserve"> 1 12 01000 01 0000 120</t>
  </si>
  <si>
    <t xml:space="preserve"> 1 12 01010 01 0000 120</t>
  </si>
  <si>
    <t xml:space="preserve"> 1 12 01030 01 0000 120</t>
  </si>
  <si>
    <t xml:space="preserve"> 1 13 00000 00 0000 000</t>
  </si>
  <si>
    <t xml:space="preserve"> 1 13 01000 00 0000 130</t>
  </si>
  <si>
    <t xml:space="preserve"> 1 13 01990 00 0000 130</t>
  </si>
  <si>
    <t xml:space="preserve"> 1 13 01995 05 0000 130</t>
  </si>
  <si>
    <t xml:space="preserve"> 1 13 02000 00 0000 130</t>
  </si>
  <si>
    <t xml:space="preserve"> 1 13 02990 00 0000 130</t>
  </si>
  <si>
    <t xml:space="preserve"> 1 13 02995 05 0000 130</t>
  </si>
  <si>
    <t xml:space="preserve">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</si>
  <si>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</si>
  <si>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1 14 02000 00 0000 000</t>
  </si>
  <si>
    <t xml:space="preserve"> 1 14 02052 05 0000 440</t>
  </si>
  <si>
    <t xml:space="preserve"> 1 14 02053 05 0000 410</t>
  </si>
  <si>
    <t xml:space="preserve"> 1 14 02053 05 0000 440</t>
  </si>
  <si>
    <t xml:space="preserve"> 1 14 06000 00 0000 430</t>
  </si>
  <si>
    <t xml:space="preserve"> 1 14 06010 00 0000 430</t>
  </si>
  <si>
    <t xml:space="preserve"> 1 14 06013 05 0000 430</t>
  </si>
  <si>
    <t xml:space="preserve"> 1 14 06013 13 0000 430</t>
  </si>
  <si>
    <t xml:space="preserve"> 1 14 06025 05 0000 430</t>
  </si>
  <si>
    <t xml:space="preserve"> 1 16 00000 00 0000 000</t>
  </si>
  <si>
    <t xml:space="preserve"> 1 16 03000 00 0000 140</t>
  </si>
  <si>
    <t xml:space="preserve"> 1 16 03010 01 6000 140</t>
  </si>
  <si>
    <t xml:space="preserve"> 1 16 03030 01 6000 140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</si>
  <si>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</si>
  <si>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 xml:space="preserve"> 1 16 06000 01 6000 140</t>
  </si>
  <si>
    <t xml:space="preserve">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</si>
  <si>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</si>
  <si>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 xml:space="preserve"> 1 16 08010 01 6000 140</t>
  </si>
  <si>
    <t xml:space="preserve"> 1 16 21000 05 0000 140</t>
  </si>
  <si>
    <t xml:space="preserve"> 1 16 21050 05 0000 140</t>
  </si>
  <si>
    <t xml:space="preserve"> 1 16 25000 00 0000 140</t>
  </si>
  <si>
    <t xml:space="preserve"> 1 16 25010 01 0000 140</t>
  </si>
  <si>
    <t xml:space="preserve"> 1 16 25030 01 0000 140</t>
  </si>
  <si>
    <t xml:space="preserve"> 1 16 25050 01 0000 140</t>
  </si>
  <si>
    <t>Денежные взыскания (штрафы) за нарушение земельного законодательства</t>
  </si>
  <si>
    <t>1 16 25060 01 0000 140</t>
  </si>
  <si>
    <t>1 16 25074 05 0000 140</t>
  </si>
  <si>
    <t xml:space="preserve"> 1 16 28000 01 0000 140</t>
  </si>
  <si>
    <t>Прочие денежные взыскания (штрафы) за правонарушения в области дорожного движения</t>
  </si>
  <si>
    <t xml:space="preserve"> 1 16 30030 01 0000 140</t>
  </si>
  <si>
    <t xml:space="preserve"> 1 16 33050 05 0000 140</t>
  </si>
  <si>
    <t xml:space="preserve"> 1 16 43000 01 0000 140</t>
  </si>
  <si>
    <t xml:space="preserve"> 1 16 90000 00 0000 140</t>
  </si>
  <si>
    <t xml:space="preserve"> 1 16 90000 05 0000 140</t>
  </si>
  <si>
    <t xml:space="preserve"> 1 16 90050 05 0000 140</t>
  </si>
  <si>
    <t xml:space="preserve"> 1 17 00000 00 0000 000</t>
  </si>
  <si>
    <t xml:space="preserve"> 1 17 01050 05 0000 180</t>
  </si>
  <si>
    <t xml:space="preserve"> 1 17 05000 00 0000 180</t>
  </si>
  <si>
    <t xml:space="preserve"> 1 17 05050 05 0000 180</t>
  </si>
  <si>
    <t xml:space="preserve"> 2 00 00000 00 0000 000</t>
  </si>
  <si>
    <t xml:space="preserve">Безвозмездные поступления от других бюджетов бюджетной системы Российской Федерации </t>
  </si>
  <si>
    <t xml:space="preserve"> 2 02 00000 00 0000 000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</si>
  <si>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</si>
  <si>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</si>
  <si>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Субсидии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</si>
  <si>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</si>
  <si>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</si>
  <si>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</si>
  <si>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по назначению и выплате денежных средств на содержание ребенка  в семье опекуна  и приемной семье, а также вознаграждение,причитающееся приемному родителю</t>
  </si>
  <si>
    <t xml:space="preserve">Субвенции  на предоставление жилых помещений детям-сиротам и детям, оставшимся без попечения родителей, лицам из  их числа по договорам найма специализированных жилых помещений </t>
  </si>
  <si>
    <t>Субвенции  на государственную регистрацию актов гражданского состояния</t>
  </si>
  <si>
    <t xml:space="preserve">Прочие межбюджетные трансферты, передаваемые бюджетам  муниципальных образований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</si>
  <si>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</si>
  <si>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</si>
  <si>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2 18 60010 05 0000 151</t>
  </si>
  <si>
    <t xml:space="preserve"> 2 19 00000 00 0000 151</t>
  </si>
  <si>
    <t xml:space="preserve"> 2 19 60010 05 0000 151</t>
  </si>
  <si>
    <t>Приложение  2</t>
  </si>
  <si>
    <t xml:space="preserve">       об исполнении бюджета муниципального образования Волосовский муниципальный район Ленинградской области  за  2019 год по доходам по кодам классификации доходов бюджетов</t>
  </si>
  <si>
    <t xml:space="preserve">       об  исполнении  бюджета муниципального образования Волосовский муниципальный район Ленинградской области за 2019 год по доходам по кодам видов доходов, подвидов доходов классификации операций сектора государственного управления, относящихся к доходам  бюджета</t>
  </si>
  <si>
    <t xml:space="preserve"> 1 01 02020 01 0000 110</t>
  </si>
  <si>
    <t xml:space="preserve"> 1 05 04020 02 0000 110</t>
  </si>
  <si>
    <t xml:space="preserve">ДОХОДЫ </t>
  </si>
  <si>
    <t>ДОХОДЫ</t>
  </si>
  <si>
    <t>1 08 03010 01 0000 110</t>
  </si>
  <si>
    <t xml:space="preserve"> 1 12 01041 01 0000 120</t>
  </si>
  <si>
    <t xml:space="preserve"> 1 12 01042 01 0000 120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</si>
  <si>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128,129, 129.1, 129.4, 132, 133, 134, 135, 135.1, 135.2 Налогового кодекса Российской Федерации</t>
  </si>
  <si>
    <t xml:space="preserve"> 1 16 25020 01 0000 140</t>
  </si>
  <si>
    <t xml:space="preserve"> 1 16 32000 05 0000 140</t>
  </si>
  <si>
    <t xml:space="preserve"> 2 02 15001 00 0000 150</t>
  </si>
  <si>
    <t>2 02 15001 05 0000 150</t>
  </si>
  <si>
    <t xml:space="preserve"> 2 02 19999 00 0000 150</t>
  </si>
  <si>
    <t>2 02 19999 05 0000 150</t>
  </si>
  <si>
    <t xml:space="preserve"> 2 02 20000 00 0000 150</t>
  </si>
  <si>
    <t>2 02 20077 00 0000 150</t>
  </si>
  <si>
    <t xml:space="preserve"> 2 02 20077 05 0000 150</t>
  </si>
  <si>
    <t>2 02 20216 00 0000 150</t>
  </si>
  <si>
    <t xml:space="preserve"> 2 02 20216 05 0000 150</t>
  </si>
  <si>
    <t xml:space="preserve"> 2 02 25097 00 0000 150</t>
  </si>
  <si>
    <t xml:space="preserve"> 2 02 25097 05 0000 150</t>
  </si>
  <si>
    <t xml:space="preserve"> 2 02 25169 00 0000 150</t>
  </si>
  <si>
    <t xml:space="preserve"> 2 02 25169 05 0000 150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</si>
  <si>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</si>
  <si>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Субсидии 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</si>
  <si>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 2 02 25519 00 0000 150</t>
  </si>
  <si>
    <t xml:space="preserve"> 2 02 25519 05 0000 150</t>
  </si>
  <si>
    <t xml:space="preserve">Субсидия  на поддержку отрасли культуры </t>
  </si>
  <si>
    <t xml:space="preserve"> 2 02 29999 00 0000 150</t>
  </si>
  <si>
    <t xml:space="preserve"> 2 02 29999 05 0000 150</t>
  </si>
  <si>
    <t xml:space="preserve"> 2 02 30024 00 0000 150</t>
  </si>
  <si>
    <t xml:space="preserve"> 2 02 30024 05 0000 150</t>
  </si>
  <si>
    <t xml:space="preserve"> 2 02 30027 00 0000 150</t>
  </si>
  <si>
    <t xml:space="preserve"> 2 02 30027 05 0000 150</t>
  </si>
  <si>
    <t xml:space="preserve"> 2 02 35082 00 0000 150</t>
  </si>
  <si>
    <t xml:space="preserve"> 2 02 35082 05 0000 150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</si>
  <si>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</si>
  <si>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2 02 35120 00 0000 150</t>
  </si>
  <si>
    <t xml:space="preserve"> 2 02 35120 05 0000 150</t>
  </si>
  <si>
    <t>Субвенции на выплату единовременного пособия при всех формах устройства детей, лишенных родительского попечения, в семью</t>
  </si>
  <si>
    <t xml:space="preserve"> 2 02 35260 05 0000 150</t>
  </si>
  <si>
    <t xml:space="preserve"> 2 02 35930 00 0000 150</t>
  </si>
  <si>
    <t xml:space="preserve"> 2 02 35930 05 0000 150</t>
  </si>
  <si>
    <t>2 02 35260 00 0000 150</t>
  </si>
  <si>
    <t xml:space="preserve"> 2 02 30000 00 0000 150</t>
  </si>
  <si>
    <t xml:space="preserve"> 2 02 40000 00 0000 150</t>
  </si>
  <si>
    <t xml:space="preserve"> 2 02 40014 00 0000 150</t>
  </si>
  <si>
    <t xml:space="preserve"> 2 02 40014 05 0000 150</t>
  </si>
  <si>
    <t xml:space="preserve"> 2 02 45160 00 0000 150</t>
  </si>
  <si>
    <t xml:space="preserve"> 2 02 45160 05 0000 150</t>
  </si>
  <si>
    <t xml:space="preserve"> 2 02 45550 00 0000 150</t>
  </si>
  <si>
    <t xml:space="preserve"> 2 02 45550 05 0000 150</t>
  </si>
  <si>
    <t>Межбюджетные трансферты, передаваемые бюджетам муниципальных  образований за достижение показателей деятельности органов исполнительной власти субъектов Российской Федерации</t>
  </si>
  <si>
    <t xml:space="preserve"> 2 02 49999 00 0000 150</t>
  </si>
  <si>
    <t xml:space="preserve"> 2 02 49999 05 0000 150</t>
  </si>
  <si>
    <t>Доходы бюджетов муниципальных районов от возврата иными организациями остатков субсидий прошлых лет</t>
  </si>
  <si>
    <t xml:space="preserve"> 2 18 05030 05 0000 150</t>
  </si>
  <si>
    <t xml:space="preserve"> 2 18 00000 00 0000 150</t>
  </si>
  <si>
    <t xml:space="preserve">2 02 10000 00 0000 150
</t>
  </si>
  <si>
    <t xml:space="preserve">Дотации бюджетам бюджетной системы Российской Федерации
</t>
  </si>
  <si>
    <t>Приложение 3</t>
  </si>
  <si>
    <t>Исполнение расходов по разделам и подразделам бюджета муниципального образования  Волосовский  муниципальный район Ленинградской области за 2019 год</t>
  </si>
  <si>
    <t>Приложение    4</t>
  </si>
  <si>
    <t>Приложение  7</t>
  </si>
  <si>
    <t>от 20 мая 2020 года № 56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</si>
</sst>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000"/>
    <numFmt numFmtId="175" formatCode="0000000"/>
    <numFmt numFmtId="176" formatCode="?"/>
    <numFmt numFmtId="177" formatCode="0.0"/>
    <numFmt numFmtId="178" formatCode="[$-FC19]d\ mmmm\ yyyy\ &quot;г.&quot;"/>
    <numFmt numFmtId="179" formatCode="\1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 ###\ ###\ ###\ ##0.00"/>
    <numFmt numFmtId="185" formatCode="00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sz val="8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sz val="12.5"/>
      <name val="Times New Roman"/>
      <family val="1"/>
    </font>
    <font>
      <b/>
      <sz val="9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.5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.5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67" fillId="0" borderId="1">
      <alignment horizontal="left" wrapText="1"/>
      <protection/>
    </xf>
    <xf numFmtId="0" fontId="67" fillId="0" borderId="2">
      <alignment horizontal="left" wrapText="1"/>
      <protection/>
    </xf>
    <xf numFmtId="0" fontId="67" fillId="0" borderId="1">
      <alignment horizontal="left" wrapText="1" indent="1"/>
      <protection/>
    </xf>
    <xf numFmtId="0" fontId="67" fillId="0" borderId="2">
      <alignment horizontal="left" wrapText="1" indent="2"/>
      <protection/>
    </xf>
    <xf numFmtId="0" fontId="67" fillId="0" borderId="3">
      <alignment horizontal="left" wrapText="1" indent="2"/>
      <protection/>
    </xf>
    <xf numFmtId="49" fontId="67" fillId="0" borderId="4">
      <alignment horizontal="center" wrapText="1"/>
      <protection/>
    </xf>
    <xf numFmtId="49" fontId="67" fillId="0" borderId="4">
      <alignment horizontal="center" shrinkToFit="1"/>
      <protection/>
    </xf>
    <xf numFmtId="49" fontId="67" fillId="0" borderId="5">
      <alignment horizontal="center" shrinkToFit="1"/>
      <protection/>
    </xf>
    <xf numFmtId="0" fontId="68" fillId="0" borderId="6">
      <alignment/>
      <protection/>
    </xf>
    <xf numFmtId="0" fontId="68" fillId="0" borderId="7">
      <alignment/>
      <protection/>
    </xf>
    <xf numFmtId="49" fontId="67" fillId="0" borderId="8">
      <alignment horizontal="center" vertical="center" wrapText="1"/>
      <protection/>
    </xf>
    <xf numFmtId="49" fontId="67" fillId="0" borderId="8">
      <alignment horizontal="center" vertical="center" wrapText="1"/>
      <protection/>
    </xf>
    <xf numFmtId="49" fontId="67" fillId="0" borderId="9">
      <alignment horizontal="center" wrapText="1"/>
      <protection/>
    </xf>
    <xf numFmtId="49" fontId="67" fillId="0" borderId="10">
      <alignment horizontal="center" wrapText="1"/>
      <protection/>
    </xf>
    <xf numFmtId="49" fontId="67" fillId="0" borderId="11">
      <alignment horizontal="center"/>
      <protection/>
    </xf>
    <xf numFmtId="49" fontId="67" fillId="0" borderId="6">
      <alignment horizontal="center"/>
      <protection/>
    </xf>
    <xf numFmtId="49" fontId="67" fillId="0" borderId="5">
      <alignment horizontal="center"/>
      <protection/>
    </xf>
    <xf numFmtId="49" fontId="67" fillId="0" borderId="8">
      <alignment horizontal="center" vertical="center" wrapText="1"/>
      <protection/>
    </xf>
    <xf numFmtId="49" fontId="67" fillId="0" borderId="12">
      <alignment horizontal="center" vertical="center" wrapText="1"/>
      <protection/>
    </xf>
    <xf numFmtId="4" fontId="67" fillId="0" borderId="8">
      <alignment horizontal="right"/>
      <protection/>
    </xf>
    <xf numFmtId="4" fontId="67" fillId="0" borderId="5">
      <alignment horizontal="right"/>
      <protection/>
    </xf>
    <xf numFmtId="4" fontId="67" fillId="0" borderId="13">
      <alignment horizontal="right"/>
      <protection/>
    </xf>
    <xf numFmtId="49" fontId="67" fillId="0" borderId="7">
      <alignment horizontal="center"/>
      <protection/>
    </xf>
    <xf numFmtId="4" fontId="67" fillId="0" borderId="14">
      <alignment horizontal="right"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9" fillId="26" borderId="15" applyNumberFormat="0" applyAlignment="0" applyProtection="0"/>
    <xf numFmtId="0" fontId="70" fillId="27" borderId="16" applyNumberFormat="0" applyAlignment="0" applyProtection="0"/>
    <xf numFmtId="0" fontId="71" fillId="27" borderId="15" applyNumberFormat="0" applyAlignment="0" applyProtection="0"/>
    <xf numFmtId="0" fontId="7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7" fillId="28" borderId="21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1" borderId="22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3" fillId="0" borderId="23" applyNumberFormat="0" applyFill="0" applyAlignment="0" applyProtection="0"/>
    <xf numFmtId="0" fontId="12" fillId="0" borderId="0">
      <alignment/>
      <protection/>
    </xf>
    <xf numFmtId="0" fontId="8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11" fillId="0" borderId="0" xfId="128">
      <alignment/>
      <protection/>
    </xf>
    <xf numFmtId="49" fontId="3" fillId="0" borderId="24" xfId="79" applyNumberFormat="1" applyFont="1" applyFill="1" applyBorder="1" applyAlignment="1">
      <alignment vertical="top" wrapText="1"/>
      <protection/>
    </xf>
    <xf numFmtId="49" fontId="9" fillId="0" borderId="24" xfId="79" applyNumberFormat="1" applyFont="1" applyFill="1" applyBorder="1" applyAlignment="1">
      <alignment vertical="top" wrapText="1"/>
      <protection/>
    </xf>
    <xf numFmtId="0" fontId="11" fillId="0" borderId="0" xfId="128" applyFill="1">
      <alignment/>
      <protection/>
    </xf>
    <xf numFmtId="0" fontId="4" fillId="0" borderId="0" xfId="97" applyFont="1" applyFill="1" applyAlignment="1">
      <alignment/>
      <protection/>
    </xf>
    <xf numFmtId="0" fontId="19" fillId="0" borderId="0" xfId="128" applyFont="1">
      <alignment/>
      <protection/>
    </xf>
    <xf numFmtId="0" fontId="14" fillId="0" borderId="24" xfId="128" applyFont="1" applyFill="1" applyBorder="1" applyAlignment="1">
      <alignment horizontal="center" wrapText="1"/>
      <protection/>
    </xf>
    <xf numFmtId="0" fontId="17" fillId="0" borderId="24" xfId="128" applyFont="1" applyFill="1" applyBorder="1" applyAlignment="1">
      <alignment horizontal="center" wrapText="1"/>
      <protection/>
    </xf>
    <xf numFmtId="0" fontId="86" fillId="0" borderId="24" xfId="79" applyFont="1" applyFill="1" applyBorder="1" applyAlignment="1">
      <alignment vertical="top" wrapText="1"/>
      <protection/>
    </xf>
    <xf numFmtId="0" fontId="19" fillId="0" borderId="0" xfId="128" applyFont="1" applyFill="1">
      <alignment/>
      <protection/>
    </xf>
    <xf numFmtId="0" fontId="14" fillId="0" borderId="24" xfId="128" applyFont="1" applyFill="1" applyBorder="1" applyAlignment="1">
      <alignment horizontal="center" vertical="center" wrapText="1"/>
      <protection/>
    </xf>
    <xf numFmtId="0" fontId="17" fillId="0" borderId="24" xfId="128" applyFont="1" applyFill="1" applyBorder="1" applyAlignment="1">
      <alignment horizontal="center" vertical="center" wrapText="1"/>
      <protection/>
    </xf>
    <xf numFmtId="0" fontId="87" fillId="0" borderId="24" xfId="79" applyFont="1" applyFill="1" applyBorder="1" applyAlignment="1">
      <alignment/>
      <protection/>
    </xf>
    <xf numFmtId="0" fontId="88" fillId="0" borderId="24" xfId="79" applyFont="1" applyFill="1" applyBorder="1" applyAlignment="1">
      <alignment vertical="top" wrapText="1"/>
      <protection/>
    </xf>
    <xf numFmtId="0" fontId="89" fillId="0" borderId="24" xfId="79" applyFont="1" applyFill="1" applyBorder="1" applyAlignment="1">
      <alignment vertical="top" wrapText="1"/>
      <protection/>
    </xf>
    <xf numFmtId="49" fontId="3" fillId="0" borderId="24" xfId="0" applyNumberFormat="1" applyFont="1" applyFill="1" applyBorder="1" applyAlignment="1">
      <alignment horizontal="left" vertical="top" wrapText="1"/>
    </xf>
    <xf numFmtId="0" fontId="86" fillId="0" borderId="24" xfId="0" applyFont="1" applyFill="1" applyBorder="1" applyAlignment="1">
      <alignment vertical="top" wrapText="1"/>
    </xf>
    <xf numFmtId="0" fontId="90" fillId="0" borderId="24" xfId="79" applyFont="1" applyFill="1" applyBorder="1" applyAlignment="1">
      <alignment vertical="top" wrapText="1"/>
      <protection/>
    </xf>
    <xf numFmtId="49" fontId="15" fillId="0" borderId="24" xfId="0" applyNumberFormat="1" applyFont="1" applyFill="1" applyBorder="1" applyAlignment="1" applyProtection="1">
      <alignment horizontal="left" vertical="top" wrapText="1"/>
      <protection/>
    </xf>
    <xf numFmtId="49" fontId="3" fillId="0" borderId="24" xfId="79" applyNumberFormat="1" applyFont="1" applyFill="1" applyBorder="1" applyAlignment="1">
      <alignment horizontal="left" vertical="top" wrapText="1"/>
      <protection/>
    </xf>
    <xf numFmtId="49" fontId="3" fillId="0" borderId="24" xfId="0" applyNumberFormat="1" applyFont="1" applyFill="1" applyBorder="1" applyAlignment="1" applyProtection="1">
      <alignment horizontal="left" vertical="top" wrapText="1"/>
      <protection/>
    </xf>
    <xf numFmtId="176" fontId="3" fillId="0" borderId="24" xfId="0" applyNumberFormat="1" applyFont="1" applyFill="1" applyBorder="1" applyAlignment="1" applyProtection="1">
      <alignment horizontal="left" vertical="top" wrapText="1"/>
      <protection/>
    </xf>
    <xf numFmtId="0" fontId="86" fillId="0" borderId="24" xfId="79" applyFont="1" applyFill="1" applyBorder="1" applyAlignment="1">
      <alignment vertical="top"/>
      <protection/>
    </xf>
    <xf numFmtId="0" fontId="3" fillId="0" borderId="24" xfId="79" applyFont="1" applyFill="1" applyBorder="1" applyAlignment="1">
      <alignment vertical="top" wrapText="1"/>
      <protection/>
    </xf>
    <xf numFmtId="0" fontId="86" fillId="0" borderId="24" xfId="108" applyFont="1" applyFill="1" applyBorder="1" applyAlignment="1">
      <alignment vertical="top" wrapText="1"/>
      <protection/>
    </xf>
    <xf numFmtId="0" fontId="91" fillId="0" borderId="24" xfId="79" applyFont="1" applyFill="1" applyBorder="1" applyAlignment="1">
      <alignment vertical="top" wrapText="1"/>
      <protection/>
    </xf>
    <xf numFmtId="0" fontId="92" fillId="0" borderId="24" xfId="79" applyFont="1" applyFill="1" applyBorder="1" applyAlignment="1">
      <alignment vertical="top" wrapText="1"/>
      <protection/>
    </xf>
    <xf numFmtId="176" fontId="3" fillId="0" borderId="24" xfId="79" applyNumberFormat="1" applyFont="1" applyFill="1" applyBorder="1" applyAlignment="1">
      <alignment horizontal="left" vertical="top" wrapText="1"/>
      <protection/>
    </xf>
    <xf numFmtId="0" fontId="90" fillId="0" borderId="24" xfId="79" applyNumberFormat="1" applyFont="1" applyFill="1" applyBorder="1" applyAlignment="1">
      <alignment vertical="top" wrapText="1"/>
      <protection/>
    </xf>
    <xf numFmtId="0" fontId="93" fillId="0" borderId="24" xfId="108" applyFont="1" applyFill="1" applyBorder="1" applyAlignment="1">
      <alignment horizontal="center" vertical="center"/>
      <protection/>
    </xf>
    <xf numFmtId="0" fontId="11" fillId="33" borderId="0" xfId="128" applyFill="1">
      <alignment/>
      <protection/>
    </xf>
    <xf numFmtId="49" fontId="87" fillId="0" borderId="24" xfId="79" applyNumberFormat="1" applyFont="1" applyFill="1" applyBorder="1" applyAlignment="1">
      <alignment horizontal="center" vertical="center"/>
      <protection/>
    </xf>
    <xf numFmtId="49" fontId="10" fillId="0" borderId="24" xfId="0" applyNumberFormat="1" applyFont="1" applyFill="1" applyBorder="1" applyAlignment="1">
      <alignment horizontal="left" vertical="top" wrapText="1"/>
    </xf>
    <xf numFmtId="49" fontId="10" fillId="0" borderId="24" xfId="79" applyNumberFormat="1" applyFont="1" applyFill="1" applyBorder="1" applyAlignment="1">
      <alignment horizontal="left" vertical="top" wrapText="1"/>
      <protection/>
    </xf>
    <xf numFmtId="49" fontId="7" fillId="0" borderId="24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24" xfId="79" applyNumberFormat="1" applyFont="1" applyFill="1" applyBorder="1" applyAlignment="1">
      <alignment horizontal="left" vertical="top" wrapText="1"/>
      <protection/>
    </xf>
    <xf numFmtId="0" fontId="6" fillId="0" borderId="24" xfId="108" applyFont="1" applyFill="1" applyBorder="1" applyAlignment="1">
      <alignment horizontal="center" vertical="center"/>
      <protection/>
    </xf>
    <xf numFmtId="49" fontId="7" fillId="0" borderId="24" xfId="79" applyNumberFormat="1" applyFont="1" applyFill="1" applyBorder="1" applyAlignment="1">
      <alignment horizontal="center" vertical="center"/>
      <protection/>
    </xf>
    <xf numFmtId="0" fontId="86" fillId="33" borderId="24" xfId="79" applyFont="1" applyFill="1" applyBorder="1" applyAlignment="1">
      <alignment vertical="top" wrapText="1"/>
      <protection/>
    </xf>
    <xf numFmtId="49" fontId="93" fillId="0" borderId="24" xfId="79" applyNumberFormat="1" applyFont="1" applyFill="1" applyBorder="1" applyAlignment="1">
      <alignment horizontal="center" vertical="center"/>
      <protection/>
    </xf>
    <xf numFmtId="0" fontId="87" fillId="0" borderId="24" xfId="79" applyFont="1" applyFill="1" applyBorder="1" applyAlignment="1">
      <alignment horizontal="center" vertical="center"/>
      <protection/>
    </xf>
    <xf numFmtId="0" fontId="93" fillId="0" borderId="24" xfId="79" applyFont="1" applyFill="1" applyBorder="1" applyAlignment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79" applyFont="1" applyFill="1" applyBorder="1" applyAlignment="1">
      <alignment horizontal="center" vertical="center"/>
      <protection/>
    </xf>
    <xf numFmtId="0" fontId="6" fillId="0" borderId="24" xfId="79" applyFont="1" applyFill="1" applyBorder="1" applyAlignment="1">
      <alignment horizontal="center" vertical="center"/>
      <protection/>
    </xf>
    <xf numFmtId="0" fontId="6" fillId="33" borderId="24" xfId="79" applyFont="1" applyFill="1" applyBorder="1" applyAlignment="1">
      <alignment horizontal="center" vertical="center"/>
      <protection/>
    </xf>
    <xf numFmtId="49" fontId="6" fillId="0" borderId="24" xfId="79" applyNumberFormat="1" applyFont="1" applyFill="1" applyBorder="1" applyAlignment="1">
      <alignment horizontal="center" vertical="center"/>
      <protection/>
    </xf>
    <xf numFmtId="0" fontId="11" fillId="0" borderId="0" xfId="128" applyFill="1" applyAlignment="1">
      <alignment horizontal="center" vertical="center"/>
      <protection/>
    </xf>
    <xf numFmtId="0" fontId="13" fillId="0" borderId="0" xfId="128" applyFont="1" applyFill="1" applyAlignment="1">
      <alignment horizontal="center" vertical="center"/>
      <protection/>
    </xf>
    <xf numFmtId="172" fontId="8" fillId="33" borderId="24" xfId="128" applyNumberFormat="1" applyFont="1" applyFill="1" applyBorder="1" applyAlignment="1">
      <alignment horizontal="center" vertical="center"/>
      <protection/>
    </xf>
    <xf numFmtId="0" fontId="94" fillId="0" borderId="24" xfId="79" applyFont="1" applyFill="1" applyBorder="1" applyAlignment="1">
      <alignment vertical="top" wrapText="1"/>
      <protection/>
    </xf>
    <xf numFmtId="0" fontId="86" fillId="0" borderId="24" xfId="79" applyFont="1" applyFill="1" applyBorder="1" applyAlignment="1">
      <alignment horizontal="left" vertical="top" wrapText="1"/>
      <protection/>
    </xf>
    <xf numFmtId="0" fontId="3" fillId="0" borderId="24" xfId="0" applyFont="1" applyFill="1" applyBorder="1" applyAlignment="1">
      <alignment vertical="top" wrapText="1"/>
    </xf>
    <xf numFmtId="0" fontId="3" fillId="33" borderId="24" xfId="79" applyFont="1" applyFill="1" applyBorder="1" applyAlignment="1">
      <alignment vertical="top" wrapText="1"/>
      <protection/>
    </xf>
    <xf numFmtId="0" fontId="10" fillId="0" borderId="24" xfId="79" applyFont="1" applyFill="1" applyBorder="1" applyAlignment="1">
      <alignment horizontal="center" vertical="top" wrapText="1"/>
      <protection/>
    </xf>
    <xf numFmtId="0" fontId="9" fillId="0" borderId="24" xfId="79" applyFont="1" applyFill="1" applyBorder="1" applyAlignment="1">
      <alignment vertical="top" wrapText="1"/>
      <protection/>
    </xf>
    <xf numFmtId="0" fontId="10" fillId="0" borderId="24" xfId="79" applyFont="1" applyFill="1" applyBorder="1" applyAlignment="1">
      <alignment vertical="top" wrapText="1"/>
      <protection/>
    </xf>
    <xf numFmtId="0" fontId="10" fillId="0" borderId="24" xfId="0" applyFont="1" applyFill="1" applyBorder="1" applyAlignment="1">
      <alignment vertical="top" wrapText="1"/>
    </xf>
    <xf numFmtId="0" fontId="88" fillId="33" borderId="24" xfId="79" applyFont="1" applyFill="1" applyBorder="1" applyAlignment="1">
      <alignment vertical="top" wrapText="1"/>
      <protection/>
    </xf>
    <xf numFmtId="49" fontId="87" fillId="33" borderId="24" xfId="79" applyNumberFormat="1" applyFont="1" applyFill="1" applyBorder="1" applyAlignment="1">
      <alignment horizontal="center" vertical="center"/>
      <protection/>
    </xf>
    <xf numFmtId="172" fontId="14" fillId="33" borderId="24" xfId="128" applyNumberFormat="1" applyFont="1" applyFill="1" applyBorder="1" applyAlignment="1">
      <alignment horizontal="center" vertical="center"/>
      <protection/>
    </xf>
    <xf numFmtId="172" fontId="20" fillId="33" borderId="24" xfId="128" applyNumberFormat="1" applyFont="1" applyFill="1" applyBorder="1" applyAlignment="1">
      <alignment horizontal="center" vertical="center"/>
      <protection/>
    </xf>
    <xf numFmtId="172" fontId="16" fillId="33" borderId="24" xfId="128" applyNumberFormat="1" applyFont="1" applyFill="1" applyBorder="1" applyAlignment="1">
      <alignment horizontal="center" vertical="center"/>
      <protection/>
    </xf>
    <xf numFmtId="172" fontId="7" fillId="33" borderId="24" xfId="128" applyNumberFormat="1" applyFont="1" applyFill="1" applyBorder="1" applyAlignment="1">
      <alignment horizontal="center" vertical="center"/>
      <protection/>
    </xf>
    <xf numFmtId="172" fontId="6" fillId="33" borderId="24" xfId="128" applyNumberFormat="1" applyFont="1" applyFill="1" applyBorder="1" applyAlignment="1">
      <alignment horizontal="center" vertical="center"/>
      <protection/>
    </xf>
    <xf numFmtId="172" fontId="21" fillId="33" borderId="24" xfId="128" applyNumberFormat="1" applyFont="1" applyFill="1" applyBorder="1" applyAlignment="1">
      <alignment horizontal="center" vertical="center"/>
      <protection/>
    </xf>
    <xf numFmtId="0" fontId="0" fillId="0" borderId="0" xfId="79">
      <alignment/>
      <protection/>
    </xf>
    <xf numFmtId="0" fontId="86" fillId="0" borderId="0" xfId="79" applyFont="1">
      <alignment/>
      <protection/>
    </xf>
    <xf numFmtId="0" fontId="0" fillId="0" borderId="0" xfId="79" applyBorder="1">
      <alignment/>
      <protection/>
    </xf>
    <xf numFmtId="0" fontId="3" fillId="0" borderId="0" xfId="79" applyFont="1">
      <alignment/>
      <protection/>
    </xf>
    <xf numFmtId="0" fontId="23" fillId="0" borderId="0" xfId="79" applyFont="1" applyBorder="1" applyAlignment="1" applyProtection="1">
      <alignment/>
      <protection/>
    </xf>
    <xf numFmtId="49" fontId="9" fillId="0" borderId="24" xfId="79" applyNumberFormat="1" applyFont="1" applyBorder="1" applyAlignment="1" applyProtection="1">
      <alignment horizontal="center" vertical="center" wrapText="1"/>
      <protection/>
    </xf>
    <xf numFmtId="49" fontId="9" fillId="0" borderId="24" xfId="79" applyNumberFormat="1" applyFont="1" applyBorder="1" applyAlignment="1" applyProtection="1">
      <alignment horizontal="left"/>
      <protection/>
    </xf>
    <xf numFmtId="49" fontId="3" fillId="0" borderId="24" xfId="79" applyNumberFormat="1" applyFont="1" applyBorder="1" applyAlignment="1" applyProtection="1">
      <alignment horizontal="left"/>
      <protection/>
    </xf>
    <xf numFmtId="49" fontId="9" fillId="0" borderId="24" xfId="79" applyNumberFormat="1" applyFont="1" applyBorder="1" applyAlignment="1" applyProtection="1">
      <alignment horizontal="left" vertical="center" wrapText="1"/>
      <protection/>
    </xf>
    <xf numFmtId="49" fontId="3" fillId="0" borderId="24" xfId="79" applyNumberFormat="1" applyFont="1" applyBorder="1" applyAlignment="1" applyProtection="1">
      <alignment horizontal="left" vertical="center" wrapText="1"/>
      <protection/>
    </xf>
    <xf numFmtId="49" fontId="3" fillId="0" borderId="24" xfId="79" applyNumberFormat="1" applyFont="1" applyBorder="1" applyAlignment="1" applyProtection="1">
      <alignment horizontal="center" vertical="center" wrapText="1"/>
      <protection/>
    </xf>
    <xf numFmtId="172" fontId="0" fillId="0" borderId="0" xfId="79" applyNumberFormat="1">
      <alignment/>
      <protection/>
    </xf>
    <xf numFmtId="0" fontId="0" fillId="0" borderId="0" xfId="79" applyFill="1">
      <alignment/>
      <protection/>
    </xf>
    <xf numFmtId="0" fontId="86" fillId="0" borderId="0" xfId="79" applyFont="1" applyAlignment="1">
      <alignment/>
      <protection/>
    </xf>
    <xf numFmtId="0" fontId="25" fillId="0" borderId="0" xfId="97" applyFont="1" applyFill="1" applyAlignment="1">
      <alignment horizontal="center" vertical="top" wrapText="1"/>
      <protection/>
    </xf>
    <xf numFmtId="49" fontId="26" fillId="0" borderId="24" xfId="79" applyNumberFormat="1" applyFont="1" applyFill="1" applyBorder="1" applyAlignment="1">
      <alignment horizontal="center" vertical="center" wrapText="1"/>
      <protection/>
    </xf>
    <xf numFmtId="176" fontId="26" fillId="0" borderId="24" xfId="79" applyNumberFormat="1" applyFont="1" applyFill="1" applyBorder="1" applyAlignment="1">
      <alignment horizontal="justify" vertical="center" wrapText="1"/>
      <protection/>
    </xf>
    <xf numFmtId="49" fontId="26" fillId="0" borderId="24" xfId="79" applyNumberFormat="1" applyFont="1" applyFill="1" applyBorder="1" applyAlignment="1">
      <alignment horizontal="justify" vertical="center" wrapText="1"/>
      <protection/>
    </xf>
    <xf numFmtId="49" fontId="27" fillId="0" borderId="24" xfId="79" applyNumberFormat="1" applyFont="1" applyFill="1" applyBorder="1" applyAlignment="1">
      <alignment horizontal="justify" vertical="center" wrapText="1"/>
      <protection/>
    </xf>
    <xf numFmtId="49" fontId="27" fillId="0" borderId="24" xfId="79" applyNumberFormat="1" applyFont="1" applyFill="1" applyBorder="1" applyAlignment="1">
      <alignment horizontal="center" vertical="center" wrapText="1"/>
      <protection/>
    </xf>
    <xf numFmtId="49" fontId="28" fillId="0" borderId="24" xfId="79" applyNumberFormat="1" applyFont="1" applyFill="1" applyBorder="1" applyAlignment="1">
      <alignment horizontal="justify" vertical="center" wrapText="1"/>
      <protection/>
    </xf>
    <xf numFmtId="49" fontId="28" fillId="0" borderId="24" xfId="79" applyNumberFormat="1" applyFont="1" applyFill="1" applyBorder="1" applyAlignment="1">
      <alignment horizontal="center" vertical="center" wrapText="1"/>
      <protection/>
    </xf>
    <xf numFmtId="4" fontId="0" fillId="0" borderId="0" xfId="79" applyNumberFormat="1">
      <alignment/>
      <protection/>
    </xf>
    <xf numFmtId="176" fontId="27" fillId="0" borderId="24" xfId="79" applyNumberFormat="1" applyFont="1" applyFill="1" applyBorder="1" applyAlignment="1">
      <alignment horizontal="justify" vertical="center" wrapText="1"/>
      <protection/>
    </xf>
    <xf numFmtId="4" fontId="0" fillId="0" borderId="0" xfId="79" applyNumberFormat="1" applyFill="1">
      <alignment/>
      <protection/>
    </xf>
    <xf numFmtId="185" fontId="0" fillId="0" borderId="0" xfId="79" applyNumberFormat="1" applyFill="1">
      <alignment/>
      <protection/>
    </xf>
    <xf numFmtId="0" fontId="24" fillId="0" borderId="0" xfId="127" applyAlignment="1">
      <alignment/>
      <protection/>
    </xf>
    <xf numFmtId="0" fontId="6" fillId="0" borderId="0" xfId="105" applyFont="1" applyAlignment="1">
      <alignment horizontal="right"/>
      <protection/>
    </xf>
    <xf numFmtId="0" fontId="0" fillId="0" borderId="0" xfId="80">
      <alignment/>
      <protection/>
    </xf>
    <xf numFmtId="0" fontId="6" fillId="0" borderId="0" xfId="105" applyFont="1" applyFill="1" applyAlignment="1">
      <alignment horizontal="right"/>
      <protection/>
    </xf>
    <xf numFmtId="49" fontId="30" fillId="0" borderId="0" xfId="127" applyNumberFormat="1" applyFont="1" applyAlignment="1">
      <alignment/>
      <protection/>
    </xf>
    <xf numFmtId="0" fontId="30" fillId="0" borderId="0" xfId="127" applyFont="1" applyAlignment="1">
      <alignment/>
      <protection/>
    </xf>
    <xf numFmtId="49" fontId="2" fillId="0" borderId="0" xfId="127" applyNumberFormat="1" applyFont="1" applyAlignment="1">
      <alignment/>
      <protection/>
    </xf>
    <xf numFmtId="0" fontId="2" fillId="0" borderId="0" xfId="127" applyFont="1" applyAlignment="1">
      <alignment/>
      <protection/>
    </xf>
    <xf numFmtId="0" fontId="31" fillId="0" borderId="0" xfId="105" applyFont="1" applyAlignment="1">
      <alignment vertical="center" wrapText="1"/>
      <protection/>
    </xf>
    <xf numFmtId="0" fontId="4" fillId="0" borderId="0" xfId="127" applyFont="1" applyAlignment="1">
      <alignment horizontal="right"/>
      <protection/>
    </xf>
    <xf numFmtId="49" fontId="32" fillId="0" borderId="0" xfId="127" applyNumberFormat="1" applyFont="1" applyAlignment="1">
      <alignment/>
      <protection/>
    </xf>
    <xf numFmtId="0" fontId="32" fillId="0" borderId="0" xfId="127" applyFont="1" applyAlignment="1">
      <alignment horizontal="center"/>
      <protection/>
    </xf>
    <xf numFmtId="0" fontId="32" fillId="0" borderId="0" xfId="127" applyFont="1" applyAlignment="1">
      <alignment/>
      <protection/>
    </xf>
    <xf numFmtId="0" fontId="93" fillId="0" borderId="24" xfId="105" applyFont="1" applyBorder="1" applyAlignment="1">
      <alignment horizontal="center" vertical="center" wrapText="1"/>
      <protection/>
    </xf>
    <xf numFmtId="49" fontId="93" fillId="0" borderId="24" xfId="105" applyNumberFormat="1" applyFont="1" applyBorder="1" applyAlignment="1">
      <alignment horizontal="center" vertical="center" wrapText="1"/>
      <protection/>
    </xf>
    <xf numFmtId="0" fontId="9" fillId="0" borderId="0" xfId="127" applyFont="1" applyBorder="1" applyAlignment="1">
      <alignment horizontal="center" vertical="center" wrapText="1"/>
      <protection/>
    </xf>
    <xf numFmtId="0" fontId="33" fillId="0" borderId="24" xfId="86" applyFont="1" applyBorder="1" applyAlignment="1">
      <alignment horizontal="left" vertical="center" wrapText="1"/>
      <protection/>
    </xf>
    <xf numFmtId="49" fontId="33" fillId="0" borderId="24" xfId="86" applyNumberFormat="1" applyFont="1" applyBorder="1" applyAlignment="1">
      <alignment horizontal="center"/>
      <protection/>
    </xf>
    <xf numFmtId="172" fontId="33" fillId="33" borderId="24" xfId="105" applyNumberFormat="1" applyFont="1" applyFill="1" applyBorder="1" applyAlignment="1">
      <alignment horizontal="center" wrapText="1"/>
      <protection/>
    </xf>
    <xf numFmtId="4" fontId="3" fillId="0" borderId="0" xfId="127" applyNumberFormat="1" applyFont="1" applyBorder="1" applyAlignment="1">
      <alignment horizontal="center" wrapText="1"/>
      <protection/>
    </xf>
    <xf numFmtId="0" fontId="95" fillId="0" borderId="24" xfId="105" applyFont="1" applyBorder="1" applyAlignment="1">
      <alignment horizontal="left" wrapText="1"/>
      <protection/>
    </xf>
    <xf numFmtId="49" fontId="95" fillId="0" borderId="24" xfId="105" applyNumberFormat="1" applyFont="1" applyBorder="1" applyAlignment="1">
      <alignment horizontal="center"/>
      <protection/>
    </xf>
    <xf numFmtId="172" fontId="33" fillId="0" borderId="24" xfId="105" applyNumberFormat="1" applyFont="1" applyFill="1" applyBorder="1" applyAlignment="1">
      <alignment horizontal="center" wrapText="1"/>
      <protection/>
    </xf>
    <xf numFmtId="49" fontId="33" fillId="0" borderId="24" xfId="105" applyNumberFormat="1" applyFont="1" applyBorder="1" applyAlignment="1">
      <alignment horizontal="center" wrapText="1"/>
      <protection/>
    </xf>
    <xf numFmtId="0" fontId="33" fillId="0" borderId="24" xfId="86" applyNumberFormat="1" applyFont="1" applyBorder="1" applyAlignment="1">
      <alignment horizontal="center"/>
      <protection/>
    </xf>
    <xf numFmtId="172" fontId="0" fillId="0" borderId="0" xfId="80" applyNumberFormat="1">
      <alignment/>
      <protection/>
    </xf>
    <xf numFmtId="0" fontId="10" fillId="0" borderId="0" xfId="79" applyFont="1" applyBorder="1" applyAlignment="1" applyProtection="1">
      <alignment horizontal="center"/>
      <protection/>
    </xf>
    <xf numFmtId="0" fontId="23" fillId="0" borderId="0" xfId="79" applyFont="1" applyBorder="1" applyAlignment="1" applyProtection="1">
      <alignment horizontal="left" vertical="top" wrapText="1"/>
      <protection/>
    </xf>
    <xf numFmtId="49" fontId="34" fillId="0" borderId="24" xfId="79" applyNumberFormat="1" applyFont="1" applyFill="1" applyBorder="1" applyAlignment="1" applyProtection="1">
      <alignment horizontal="center" vertical="center" wrapText="1"/>
      <protection/>
    </xf>
    <xf numFmtId="49" fontId="7" fillId="0" borderId="24" xfId="79" applyNumberFormat="1" applyFont="1" applyFill="1" applyBorder="1" applyAlignment="1" applyProtection="1">
      <alignment horizontal="right" vertical="center" wrapText="1"/>
      <protection/>
    </xf>
    <xf numFmtId="0" fontId="93" fillId="0" borderId="0" xfId="79" applyFont="1" applyFill="1" applyBorder="1" applyAlignment="1">
      <alignment horizontal="right"/>
      <protection/>
    </xf>
    <xf numFmtId="172" fontId="6" fillId="0" borderId="24" xfId="79" applyNumberFormat="1" applyFont="1" applyFill="1" applyBorder="1" applyAlignment="1">
      <alignment horizontal="right"/>
      <protection/>
    </xf>
    <xf numFmtId="172" fontId="7" fillId="0" borderId="0" xfId="79" applyNumberFormat="1" applyFont="1" applyFill="1" applyBorder="1" applyAlignment="1" applyProtection="1">
      <alignment horizontal="right"/>
      <protection/>
    </xf>
    <xf numFmtId="172" fontId="93" fillId="0" borderId="0" xfId="79" applyNumberFormat="1" applyFont="1" applyFill="1" applyBorder="1" applyAlignment="1">
      <alignment horizontal="right"/>
      <protection/>
    </xf>
    <xf numFmtId="49" fontId="6" fillId="0" borderId="24" xfId="79" applyNumberFormat="1" applyFont="1" applyFill="1" applyBorder="1" applyAlignment="1">
      <alignment horizontal="center" vertical="center" wrapText="1"/>
      <protection/>
    </xf>
    <xf numFmtId="172" fontId="26" fillId="0" borderId="0" xfId="79" applyNumberFormat="1" applyFont="1" applyFill="1" applyBorder="1" applyAlignment="1">
      <alignment horizontal="right" vertical="center" wrapText="1"/>
      <protection/>
    </xf>
    <xf numFmtId="172" fontId="7" fillId="0" borderId="0" xfId="79" applyNumberFormat="1" applyFont="1" applyFill="1" applyBorder="1" applyAlignment="1" applyProtection="1">
      <alignment horizontal="right" vertical="center" wrapText="1"/>
      <protection/>
    </xf>
    <xf numFmtId="172" fontId="96" fillId="0" borderId="0" xfId="79" applyNumberFormat="1" applyFont="1" applyFill="1" applyBorder="1" applyAlignment="1">
      <alignment horizontal="right" vertical="center" wrapText="1"/>
      <protection/>
    </xf>
    <xf numFmtId="172" fontId="7" fillId="0" borderId="0" xfId="79" applyNumberFormat="1" applyFont="1" applyFill="1" applyBorder="1" applyAlignment="1">
      <alignment horizontal="right" vertical="center" wrapText="1"/>
      <protection/>
    </xf>
    <xf numFmtId="0" fontId="97" fillId="0" borderId="0" xfId="79" applyFont="1" applyFill="1" applyBorder="1" applyAlignment="1">
      <alignment horizontal="right"/>
      <protection/>
    </xf>
    <xf numFmtId="0" fontId="98" fillId="0" borderId="0" xfId="80" applyFont="1" applyAlignment="1">
      <alignment wrapText="1"/>
      <protection/>
    </xf>
    <xf numFmtId="0" fontId="0" fillId="0" borderId="0" xfId="80" applyBorder="1">
      <alignment/>
      <protection/>
    </xf>
    <xf numFmtId="0" fontId="5" fillId="0" borderId="0" xfId="105">
      <alignment/>
      <protection/>
    </xf>
    <xf numFmtId="0" fontId="0" fillId="0" borderId="0" xfId="80" applyAlignment="1">
      <alignment/>
      <protection/>
    </xf>
    <xf numFmtId="0" fontId="98" fillId="0" borderId="0" xfId="105" applyFont="1">
      <alignment/>
      <protection/>
    </xf>
    <xf numFmtId="0" fontId="93" fillId="0" borderId="24" xfId="105" applyFont="1" applyBorder="1" applyAlignment="1">
      <alignment horizontal="left" vertical="center" wrapText="1"/>
      <protection/>
    </xf>
    <xf numFmtId="4" fontId="93" fillId="0" borderId="24" xfId="105" applyNumberFormat="1" applyFont="1" applyBorder="1" applyAlignment="1">
      <alignment horizontal="center" vertical="center"/>
      <protection/>
    </xf>
    <xf numFmtId="4" fontId="87" fillId="0" borderId="24" xfId="105" applyNumberFormat="1" applyFont="1" applyBorder="1" applyAlignment="1">
      <alignment horizontal="center"/>
      <protection/>
    </xf>
    <xf numFmtId="4" fontId="87" fillId="0" borderId="25" xfId="105" applyNumberFormat="1" applyFont="1" applyBorder="1" applyAlignment="1">
      <alignment horizontal="center"/>
      <protection/>
    </xf>
    <xf numFmtId="49" fontId="24" fillId="0" borderId="0" xfId="0" applyNumberFormat="1" applyFont="1" applyBorder="1" applyAlignment="1" applyProtection="1">
      <alignment horizontal="left" vertical="center" wrapText="1"/>
      <protection/>
    </xf>
    <xf numFmtId="172" fontId="24" fillId="0" borderId="0" xfId="0" applyNumberFormat="1" applyFont="1" applyBorder="1" applyAlignment="1" applyProtection="1">
      <alignment horizontal="right" vertical="center" wrapText="1"/>
      <protection/>
    </xf>
    <xf numFmtId="49" fontId="10" fillId="0" borderId="24" xfId="79" applyNumberFormat="1" applyFont="1" applyBorder="1" applyAlignment="1" applyProtection="1">
      <alignment horizontal="center" vertical="center" wrapText="1"/>
      <protection/>
    </xf>
    <xf numFmtId="172" fontId="10" fillId="0" borderId="24" xfId="79" applyNumberFormat="1" applyFont="1" applyBorder="1" applyAlignment="1" applyProtection="1">
      <alignment horizontal="right"/>
      <protection/>
    </xf>
    <xf numFmtId="172" fontId="10" fillId="0" borderId="24" xfId="79" applyNumberFormat="1" applyFont="1" applyBorder="1" applyAlignment="1" applyProtection="1">
      <alignment horizontal="right" vertical="center" wrapText="1"/>
      <protection/>
    </xf>
    <xf numFmtId="172" fontId="4" fillId="0" borderId="24" xfId="79" applyNumberFormat="1" applyFont="1" applyBorder="1" applyAlignment="1" applyProtection="1">
      <alignment horizontal="right" vertical="center" wrapText="1"/>
      <protection/>
    </xf>
    <xf numFmtId="172" fontId="4" fillId="0" borderId="24" xfId="0" applyNumberFormat="1" applyFont="1" applyBorder="1" applyAlignment="1" applyProtection="1">
      <alignment horizontal="right" vertical="center" wrapText="1"/>
      <protection/>
    </xf>
    <xf numFmtId="172" fontId="6" fillId="0" borderId="24" xfId="0" applyNumberFormat="1" applyFont="1" applyBorder="1" applyAlignment="1" applyProtection="1">
      <alignment horizontal="right" wrapText="1"/>
      <protection/>
    </xf>
    <xf numFmtId="49" fontId="6" fillId="0" borderId="24" xfId="79" applyNumberFormat="1" applyFont="1" applyFill="1" applyBorder="1" applyAlignment="1">
      <alignment horizontal="justify" vertical="center" wrapText="1"/>
      <protection/>
    </xf>
    <xf numFmtId="0" fontId="62" fillId="0" borderId="0" xfId="79" applyFont="1">
      <alignment/>
      <protection/>
    </xf>
    <xf numFmtId="49" fontId="29" fillId="0" borderId="24" xfId="0" applyNumberFormat="1" applyFont="1" applyBorder="1" applyAlignment="1" applyProtection="1">
      <alignment horizontal="left" vertical="center" wrapText="1"/>
      <protection/>
    </xf>
    <xf numFmtId="49" fontId="29" fillId="0" borderId="24" xfId="79" applyNumberFormat="1" applyFont="1" applyFill="1" applyBorder="1" applyAlignment="1">
      <alignment horizontal="center" vertical="center" wrapText="1"/>
      <protection/>
    </xf>
    <xf numFmtId="49" fontId="29" fillId="0" borderId="24" xfId="0" applyNumberFormat="1" applyFont="1" applyBorder="1" applyAlignment="1" applyProtection="1">
      <alignment horizontal="center" vertical="center" wrapText="1"/>
      <protection/>
    </xf>
    <xf numFmtId="172" fontId="29" fillId="0" borderId="24" xfId="0" applyNumberFormat="1" applyFont="1" applyBorder="1" applyAlignment="1" applyProtection="1">
      <alignment horizontal="right" vertical="center" wrapText="1"/>
      <protection/>
    </xf>
    <xf numFmtId="49" fontId="27" fillId="0" borderId="24" xfId="0" applyNumberFormat="1" applyFont="1" applyFill="1" applyBorder="1" applyAlignment="1">
      <alignment horizontal="justify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justify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0" borderId="24" xfId="79" applyNumberFormat="1" applyFont="1" applyFill="1" applyBorder="1" applyAlignment="1">
      <alignment horizontal="justify" vertical="center" wrapText="1"/>
      <protection/>
    </xf>
    <xf numFmtId="49" fontId="24" fillId="0" borderId="26" xfId="0" applyNumberFormat="1" applyFont="1" applyBorder="1" applyAlignment="1" applyProtection="1">
      <alignment horizontal="left" vertical="center" wrapText="1"/>
      <protection/>
    </xf>
    <xf numFmtId="0" fontId="86" fillId="0" borderId="0" xfId="79" applyFont="1" applyAlignment="1">
      <alignment horizontal="right"/>
      <protection/>
    </xf>
    <xf numFmtId="172" fontId="3" fillId="0" borderId="0" xfId="79" applyNumberFormat="1" applyFont="1" applyFill="1" applyBorder="1" applyAlignment="1" applyProtection="1">
      <alignment horizontal="right"/>
      <protection/>
    </xf>
    <xf numFmtId="172" fontId="86" fillId="0" borderId="0" xfId="79" applyNumberFormat="1" applyFont="1" applyFill="1" applyAlignment="1">
      <alignment horizontal="right"/>
      <protection/>
    </xf>
    <xf numFmtId="172" fontId="19" fillId="0" borderId="0" xfId="118" applyNumberFormat="1" applyFont="1" applyFill="1" applyBorder="1" applyAlignment="1">
      <alignment horizontal="right" vertical="center" wrapText="1"/>
      <protection/>
    </xf>
    <xf numFmtId="172" fontId="26" fillId="0" borderId="24" xfId="79" applyNumberFormat="1" applyFont="1" applyFill="1" applyBorder="1" applyAlignment="1">
      <alignment horizontal="right"/>
      <protection/>
    </xf>
    <xf numFmtId="172" fontId="27" fillId="0" borderId="24" xfId="79" applyNumberFormat="1" applyFont="1" applyFill="1" applyBorder="1" applyAlignment="1">
      <alignment horizontal="right"/>
      <protection/>
    </xf>
    <xf numFmtId="172" fontId="28" fillId="0" borderId="24" xfId="79" applyNumberFormat="1" applyFont="1" applyFill="1" applyBorder="1" applyAlignment="1">
      <alignment horizontal="right"/>
      <protection/>
    </xf>
    <xf numFmtId="172" fontId="29" fillId="0" borderId="24" xfId="79" applyNumberFormat="1" applyFont="1" applyFill="1" applyBorder="1" applyAlignment="1">
      <alignment horizontal="right"/>
      <protection/>
    </xf>
    <xf numFmtId="172" fontId="6" fillId="0" borderId="24" xfId="0" applyNumberFormat="1" applyFont="1" applyFill="1" applyBorder="1" applyAlignment="1">
      <alignment horizontal="right" wrapText="1"/>
    </xf>
    <xf numFmtId="172" fontId="29" fillId="0" borderId="24" xfId="0" applyNumberFormat="1" applyFont="1" applyFill="1" applyBorder="1" applyAlignment="1">
      <alignment horizontal="right" wrapText="1"/>
    </xf>
    <xf numFmtId="172" fontId="28" fillId="0" borderId="27" xfId="79" applyNumberFormat="1" applyFont="1" applyFill="1" applyBorder="1" applyAlignment="1">
      <alignment horizontal="right"/>
      <protection/>
    </xf>
    <xf numFmtId="172" fontId="0" fillId="0" borderId="0" xfId="79" applyNumberFormat="1" applyFill="1">
      <alignment/>
      <protection/>
    </xf>
    <xf numFmtId="0" fontId="3" fillId="0" borderId="28" xfId="79" applyFont="1" applyBorder="1" applyAlignment="1" applyProtection="1">
      <alignment wrapText="1"/>
      <protection/>
    </xf>
    <xf numFmtId="0" fontId="86" fillId="0" borderId="28" xfId="79" applyFont="1" applyBorder="1" applyAlignment="1">
      <alignment/>
      <protection/>
    </xf>
    <xf numFmtId="49" fontId="7" fillId="0" borderId="24" xfId="0" applyNumberFormat="1" applyFont="1" applyBorder="1" applyAlignment="1" applyProtection="1">
      <alignment horizontal="left"/>
      <protection/>
    </xf>
    <xf numFmtId="49" fontId="7" fillId="0" borderId="24" xfId="0" applyNumberFormat="1" applyFont="1" applyBorder="1" applyAlignment="1" applyProtection="1">
      <alignment horizontal="center"/>
      <protection/>
    </xf>
    <xf numFmtId="172" fontId="7" fillId="0" borderId="24" xfId="0" applyNumberFormat="1" applyFont="1" applyBorder="1" applyAlignment="1" applyProtection="1">
      <alignment horizontal="right"/>
      <protection/>
    </xf>
    <xf numFmtId="49" fontId="7" fillId="0" borderId="24" xfId="0" applyNumberFormat="1" applyFont="1" applyBorder="1" applyAlignment="1" applyProtection="1">
      <alignment horizontal="left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172" fontId="7" fillId="0" borderId="24" xfId="0" applyNumberFormat="1" applyFont="1" applyBorder="1" applyAlignment="1" applyProtection="1">
      <alignment horizontal="right" vertical="center" wrapText="1"/>
      <protection/>
    </xf>
    <xf numFmtId="49" fontId="6" fillId="0" borderId="24" xfId="0" applyNumberFormat="1" applyFont="1" applyBorder="1" applyAlignment="1" applyProtection="1">
      <alignment horizontal="left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172" fontId="6" fillId="0" borderId="24" xfId="0" applyNumberFormat="1" applyFont="1" applyBorder="1" applyAlignment="1" applyProtection="1">
      <alignment horizontal="right" vertical="center" wrapText="1"/>
      <protection/>
    </xf>
    <xf numFmtId="176" fontId="7" fillId="0" borderId="24" xfId="0" applyNumberFormat="1" applyFont="1" applyBorder="1" applyAlignment="1" applyProtection="1">
      <alignment horizontal="left" vertical="center" wrapText="1"/>
      <protection/>
    </xf>
    <xf numFmtId="176" fontId="6" fillId="0" borderId="24" xfId="0" applyNumberFormat="1" applyFont="1" applyBorder="1" applyAlignment="1" applyProtection="1">
      <alignment horizontal="left" vertical="center" wrapText="1"/>
      <protection/>
    </xf>
    <xf numFmtId="0" fontId="86" fillId="0" borderId="0" xfId="79" applyFont="1" applyAlignment="1">
      <alignment horizontal="right"/>
      <protection/>
    </xf>
    <xf numFmtId="0" fontId="98" fillId="0" borderId="0" xfId="80" applyFont="1" applyAlignment="1">
      <alignment horizontal="right"/>
      <protection/>
    </xf>
    <xf numFmtId="0" fontId="98" fillId="0" borderId="0" xfId="80" applyFont="1" applyAlignment="1">
      <alignment horizontal="right" wrapText="1"/>
      <protection/>
    </xf>
    <xf numFmtId="0" fontId="87" fillId="0" borderId="27" xfId="105" applyFont="1" applyBorder="1" applyAlignment="1">
      <alignment/>
      <protection/>
    </xf>
    <xf numFmtId="0" fontId="76" fillId="0" borderId="25" xfId="79" applyFont="1" applyBorder="1" applyAlignment="1">
      <alignment/>
      <protection/>
    </xf>
    <xf numFmtId="0" fontId="2" fillId="0" borderId="0" xfId="97" applyFill="1">
      <alignment/>
      <protection/>
    </xf>
    <xf numFmtId="0" fontId="3" fillId="0" borderId="0" xfId="97" applyFont="1" applyFill="1" applyAlignment="1">
      <alignment/>
      <protection/>
    </xf>
    <xf numFmtId="0" fontId="3" fillId="0" borderId="0" xfId="97" applyFont="1" applyFill="1" applyAlignment="1">
      <alignment horizontal="center"/>
      <protection/>
    </xf>
    <xf numFmtId="0" fontId="2" fillId="0" borderId="0" xfId="97" applyBorder="1">
      <alignment/>
      <protection/>
    </xf>
    <xf numFmtId="172" fontId="4" fillId="33" borderId="0" xfId="97" applyNumberFormat="1" applyFont="1" applyFill="1" applyAlignment="1">
      <alignment/>
      <protection/>
    </xf>
    <xf numFmtId="172" fontId="3" fillId="0" borderId="0" xfId="97" applyNumberFormat="1" applyFont="1" applyFill="1" applyAlignment="1">
      <alignment/>
      <protection/>
    </xf>
    <xf numFmtId="0" fontId="2" fillId="0" borderId="0" xfId="97" applyFill="1" applyBorder="1" applyAlignment="1">
      <alignment horizontal="right"/>
      <protection/>
    </xf>
    <xf numFmtId="0" fontId="20" fillId="0" borderId="0" xfId="97" applyFont="1" applyFill="1" applyAlignment="1">
      <alignment horizontal="center"/>
      <protection/>
    </xf>
    <xf numFmtId="0" fontId="20" fillId="0" borderId="0" xfId="97" applyFont="1" applyFill="1" applyAlignment="1">
      <alignment/>
      <protection/>
    </xf>
    <xf numFmtId="0" fontId="8" fillId="0" borderId="0" xfId="128" applyFont="1" applyFill="1" applyAlignment="1">
      <alignment horizontal="right"/>
      <protection/>
    </xf>
    <xf numFmtId="177" fontId="2" fillId="0" borderId="0" xfId="97" applyNumberFormat="1">
      <alignment/>
      <protection/>
    </xf>
    <xf numFmtId="0" fontId="30" fillId="0" borderId="0" xfId="97" applyFont="1">
      <alignment/>
      <protection/>
    </xf>
    <xf numFmtId="0" fontId="2" fillId="0" borderId="0" xfId="97">
      <alignment/>
      <protection/>
    </xf>
    <xf numFmtId="0" fontId="88" fillId="0" borderId="24" xfId="109" applyFont="1" applyFill="1" applyBorder="1" applyAlignment="1">
      <alignment wrapText="1"/>
      <protection/>
    </xf>
    <xf numFmtId="0" fontId="87" fillId="0" borderId="24" xfId="109" applyFont="1" applyFill="1" applyBorder="1" applyAlignment="1">
      <alignment horizontal="center" vertical="center"/>
      <protection/>
    </xf>
    <xf numFmtId="4" fontId="2" fillId="33" borderId="0" xfId="97" applyNumberFormat="1" applyFill="1">
      <alignment/>
      <protection/>
    </xf>
    <xf numFmtId="4" fontId="30" fillId="0" borderId="0" xfId="97" applyNumberFormat="1" applyFont="1">
      <alignment/>
      <protection/>
    </xf>
    <xf numFmtId="4" fontId="30" fillId="0" borderId="0" xfId="97" applyNumberFormat="1" applyFont="1" applyFill="1">
      <alignment/>
      <protection/>
    </xf>
    <xf numFmtId="0" fontId="93" fillId="0" borderId="24" xfId="109" applyFont="1" applyFill="1" applyBorder="1" applyAlignment="1">
      <alignment horizontal="center"/>
      <protection/>
    </xf>
    <xf numFmtId="0" fontId="98" fillId="0" borderId="24" xfId="109" applyFont="1" applyFill="1" applyBorder="1" applyAlignment="1">
      <alignment wrapText="1"/>
      <protection/>
    </xf>
    <xf numFmtId="0" fontId="90" fillId="0" borderId="24" xfId="109" applyFont="1" applyFill="1" applyBorder="1" applyAlignment="1">
      <alignment wrapText="1"/>
      <protection/>
    </xf>
    <xf numFmtId="4" fontId="35" fillId="33" borderId="0" xfId="109" applyNumberFormat="1" applyFont="1" applyFill="1" applyBorder="1" applyAlignment="1">
      <alignment horizontal="right"/>
      <protection/>
    </xf>
    <xf numFmtId="0" fontId="92" fillId="0" borderId="24" xfId="109" applyFont="1" applyFill="1" applyBorder="1" applyAlignment="1">
      <alignment vertical="top" wrapText="1"/>
      <protection/>
    </xf>
    <xf numFmtId="4" fontId="36" fillId="33" borderId="0" xfId="109" applyNumberFormat="1" applyFont="1" applyFill="1" applyBorder="1" applyAlignment="1">
      <alignment horizontal="right" vertical="center" wrapText="1"/>
      <protection/>
    </xf>
    <xf numFmtId="0" fontId="99" fillId="0" borderId="24" xfId="109" applyFont="1" applyFill="1" applyBorder="1" applyAlignment="1">
      <alignment wrapText="1"/>
      <protection/>
    </xf>
    <xf numFmtId="4" fontId="2" fillId="33" borderId="0" xfId="97" applyNumberFormat="1" applyFill="1" applyBorder="1">
      <alignment/>
      <protection/>
    </xf>
    <xf numFmtId="0" fontId="93" fillId="0" borderId="24" xfId="79" applyFont="1" applyFill="1" applyBorder="1" applyAlignment="1">
      <alignment horizontal="center"/>
      <protection/>
    </xf>
    <xf numFmtId="0" fontId="99" fillId="0" borderId="24" xfId="109" applyFont="1" applyFill="1" applyBorder="1" applyAlignment="1">
      <alignment vertical="top" wrapText="1"/>
      <protection/>
    </xf>
    <xf numFmtId="49" fontId="15" fillId="0" borderId="24" xfId="109" applyNumberFormat="1" applyFont="1" applyFill="1" applyBorder="1" applyAlignment="1">
      <alignment horizontal="left" vertical="top" wrapText="1"/>
      <protection/>
    </xf>
    <xf numFmtId="0" fontId="99" fillId="0" borderId="24" xfId="0" applyFont="1" applyFill="1" applyBorder="1" applyAlignment="1">
      <alignment vertical="top" wrapText="1"/>
    </xf>
    <xf numFmtId="49" fontId="15" fillId="0" borderId="24" xfId="0" applyNumberFormat="1" applyFont="1" applyFill="1" applyBorder="1" applyAlignment="1">
      <alignment horizontal="left" vertical="top" wrapText="1"/>
    </xf>
    <xf numFmtId="0" fontId="90" fillId="0" borderId="24" xfId="109" applyFont="1" applyFill="1" applyBorder="1" applyAlignment="1">
      <alignment vertical="top" wrapText="1"/>
      <protection/>
    </xf>
    <xf numFmtId="0" fontId="86" fillId="0" borderId="24" xfId="109" applyFont="1" applyFill="1" applyBorder="1" applyAlignment="1">
      <alignment vertical="top" wrapText="1"/>
      <protection/>
    </xf>
    <xf numFmtId="0" fontId="88" fillId="0" borderId="24" xfId="109" applyFont="1" applyFill="1" applyBorder="1" applyAlignment="1">
      <alignment vertical="top" wrapText="1"/>
      <protection/>
    </xf>
    <xf numFmtId="0" fontId="87" fillId="0" borderId="24" xfId="109" applyFont="1" applyFill="1" applyBorder="1" applyAlignment="1">
      <alignment horizontal="center"/>
      <protection/>
    </xf>
    <xf numFmtId="0" fontId="98" fillId="0" borderId="24" xfId="109" applyFont="1" applyFill="1" applyBorder="1" applyAlignment="1">
      <alignment vertical="top" wrapText="1"/>
      <protection/>
    </xf>
    <xf numFmtId="0" fontId="93" fillId="0" borderId="25" xfId="109" applyFont="1" applyFill="1" applyBorder="1" applyAlignment="1">
      <alignment horizontal="center"/>
      <protection/>
    </xf>
    <xf numFmtId="0" fontId="86" fillId="0" borderId="24" xfId="0" applyFont="1" applyFill="1" applyBorder="1" applyAlignment="1">
      <alignment horizontal="left" vertical="top" wrapText="1"/>
    </xf>
    <xf numFmtId="184" fontId="93" fillId="0" borderId="24" xfId="0" applyNumberFormat="1" applyFont="1" applyFill="1" applyBorder="1" applyAlignment="1">
      <alignment horizontal="center"/>
    </xf>
    <xf numFmtId="49" fontId="3" fillId="0" borderId="24" xfId="109" applyNumberFormat="1" applyFont="1" applyFill="1" applyBorder="1" applyAlignment="1">
      <alignment horizontal="left" vertical="top" wrapText="1"/>
      <protection/>
    </xf>
    <xf numFmtId="49" fontId="3" fillId="0" borderId="24" xfId="109" applyNumberFormat="1" applyFont="1" applyFill="1" applyBorder="1" applyAlignment="1">
      <alignment vertical="top" wrapText="1"/>
      <protection/>
    </xf>
    <xf numFmtId="0" fontId="4" fillId="0" borderId="24" xfId="109" applyFont="1" applyFill="1" applyBorder="1" applyAlignment="1">
      <alignment vertical="top" wrapText="1"/>
      <protection/>
    </xf>
    <xf numFmtId="0" fontId="2" fillId="0" borderId="0" xfId="97" applyFont="1" applyBorder="1">
      <alignment/>
      <protection/>
    </xf>
    <xf numFmtId="172" fontId="21" fillId="0" borderId="24" xfId="128" applyNumberFormat="1" applyFont="1" applyFill="1" applyBorder="1" applyAlignment="1">
      <alignment horizontal="center"/>
      <protection/>
    </xf>
    <xf numFmtId="172" fontId="6" fillId="0" borderId="24" xfId="128" applyNumberFormat="1" applyFont="1" applyFill="1" applyBorder="1" applyAlignment="1">
      <alignment horizontal="center"/>
      <protection/>
    </xf>
    <xf numFmtId="0" fontId="100" fillId="0" borderId="24" xfId="109" applyFont="1" applyFill="1" applyBorder="1" applyAlignment="1">
      <alignment vertical="top" wrapText="1"/>
      <protection/>
    </xf>
    <xf numFmtId="172" fontId="7" fillId="0" borderId="24" xfId="128" applyNumberFormat="1" applyFont="1" applyFill="1" applyBorder="1" applyAlignment="1">
      <alignment horizontal="center"/>
      <protection/>
    </xf>
    <xf numFmtId="176" fontId="15" fillId="0" borderId="24" xfId="109" applyNumberFormat="1" applyFont="1" applyFill="1" applyBorder="1" applyAlignment="1">
      <alignment horizontal="left" vertical="top" wrapText="1"/>
      <protection/>
    </xf>
    <xf numFmtId="176" fontId="15" fillId="0" borderId="24" xfId="0" applyNumberFormat="1" applyFont="1" applyFill="1" applyBorder="1" applyAlignment="1">
      <alignment horizontal="left" vertical="top" wrapText="1"/>
    </xf>
    <xf numFmtId="0" fontId="93" fillId="33" borderId="24" xfId="109" applyFont="1" applyFill="1" applyBorder="1" applyAlignment="1">
      <alignment horizontal="center"/>
      <protection/>
    </xf>
    <xf numFmtId="172" fontId="20" fillId="0" borderId="24" xfId="128" applyNumberFormat="1" applyFont="1" applyFill="1" applyBorder="1" applyAlignment="1">
      <alignment horizontal="center"/>
      <protection/>
    </xf>
    <xf numFmtId="172" fontId="8" fillId="33" borderId="24" xfId="128" applyNumberFormat="1" applyFont="1" applyFill="1" applyBorder="1" applyAlignment="1">
      <alignment horizontal="center"/>
      <protection/>
    </xf>
    <xf numFmtId="172" fontId="6" fillId="33" borderId="24" xfId="128" applyNumberFormat="1" applyFont="1" applyFill="1" applyBorder="1" applyAlignment="1">
      <alignment horizontal="center"/>
      <protection/>
    </xf>
    <xf numFmtId="0" fontId="93" fillId="0" borderId="24" xfId="109" applyFont="1" applyFill="1" applyBorder="1" applyAlignment="1">
      <alignment horizontal="center" vertical="top" wrapText="1"/>
      <protection/>
    </xf>
    <xf numFmtId="0" fontId="98" fillId="0" borderId="0" xfId="80" applyFont="1" applyAlignment="1">
      <alignment horizontal="right" vertical="center" wrapText="1"/>
      <protection/>
    </xf>
    <xf numFmtId="0" fontId="98" fillId="0" borderId="0" xfId="79" applyFont="1" applyAlignment="1">
      <alignment horizontal="right" vertical="center" wrapText="1"/>
      <protection/>
    </xf>
    <xf numFmtId="0" fontId="98" fillId="0" borderId="0" xfId="80" applyFont="1" applyAlignment="1">
      <alignment horizontal="right"/>
      <protection/>
    </xf>
    <xf numFmtId="0" fontId="98" fillId="0" borderId="0" xfId="79" applyFont="1" applyAlignment="1">
      <alignment horizontal="right"/>
      <protection/>
    </xf>
    <xf numFmtId="0" fontId="101" fillId="0" borderId="0" xfId="105" applyFont="1" applyAlignment="1">
      <alignment horizontal="center" wrapText="1"/>
      <protection/>
    </xf>
    <xf numFmtId="0" fontId="102" fillId="0" borderId="0" xfId="79" applyFont="1" applyAlignment="1">
      <alignment wrapText="1"/>
      <protection/>
    </xf>
    <xf numFmtId="0" fontId="6" fillId="0" borderId="0" xfId="79" applyFont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horizontal="right"/>
      <protection/>
    </xf>
    <xf numFmtId="0" fontId="86" fillId="0" borderId="0" xfId="79" applyFont="1" applyAlignment="1">
      <alignment horizontal="right"/>
      <protection/>
    </xf>
    <xf numFmtId="0" fontId="23" fillId="0" borderId="0" xfId="79" applyFont="1" applyBorder="1" applyAlignment="1" applyProtection="1">
      <alignment horizontal="left" vertical="top" wrapText="1"/>
      <protection/>
    </xf>
    <xf numFmtId="0" fontId="0" fillId="0" borderId="0" xfId="79" applyFont="1" applyBorder="1" applyAlignment="1" applyProtection="1">
      <alignment horizontal="left" vertical="top" wrapText="1"/>
      <protection/>
    </xf>
    <xf numFmtId="0" fontId="6" fillId="33" borderId="0" xfId="105" applyFont="1" applyFill="1" applyAlignment="1">
      <alignment horizontal="right"/>
      <protection/>
    </xf>
    <xf numFmtId="0" fontId="6" fillId="0" borderId="0" xfId="127" applyFont="1" applyAlignment="1">
      <alignment horizontal="center" vertical="center" wrapText="1"/>
      <protection/>
    </xf>
    <xf numFmtId="0" fontId="93" fillId="33" borderId="0" xfId="80" applyFont="1" applyFill="1" applyAlignment="1">
      <alignment horizontal="right"/>
      <protection/>
    </xf>
    <xf numFmtId="0" fontId="25" fillId="0" borderId="0" xfId="97" applyFont="1" applyFill="1" applyAlignment="1">
      <alignment horizontal="center" vertical="top" wrapText="1"/>
      <protection/>
    </xf>
    <xf numFmtId="172" fontId="26" fillId="0" borderId="24" xfId="79" applyNumberFormat="1" applyFont="1" applyFill="1" applyBorder="1" applyAlignment="1">
      <alignment horizontal="center" vertical="center" wrapText="1"/>
      <protection/>
    </xf>
    <xf numFmtId="176" fontId="26" fillId="0" borderId="24" xfId="79" applyNumberFormat="1" applyFont="1" applyFill="1" applyBorder="1" applyAlignment="1">
      <alignment horizontal="center" vertical="center" wrapText="1"/>
      <protection/>
    </xf>
    <xf numFmtId="49" fontId="26" fillId="0" borderId="24" xfId="79" applyNumberFormat="1" applyFont="1" applyFill="1" applyBorder="1" applyAlignment="1">
      <alignment horizontal="center" vertical="center" wrapText="1"/>
      <protection/>
    </xf>
    <xf numFmtId="0" fontId="22" fillId="0" borderId="28" xfId="79" applyFont="1" applyBorder="1" applyAlignment="1" applyProtection="1">
      <alignment horizontal="right" wrapText="1"/>
      <protection/>
    </xf>
    <xf numFmtId="0" fontId="103" fillId="0" borderId="0" xfId="79" applyFont="1" applyAlignment="1">
      <alignment horizontal="right"/>
      <protection/>
    </xf>
    <xf numFmtId="0" fontId="86" fillId="0" borderId="0" xfId="79" applyFont="1" applyAlignment="1">
      <alignment horizontal="center" vertical="center" wrapText="1"/>
      <protection/>
    </xf>
    <xf numFmtId="0" fontId="20" fillId="0" borderId="0" xfId="97" applyFont="1" applyFill="1" applyAlignment="1">
      <alignment horizontal="center"/>
      <protection/>
    </xf>
    <xf numFmtId="0" fontId="20" fillId="0" borderId="0" xfId="97" applyFont="1" applyFill="1" applyAlignment="1">
      <alignment horizontal="center" vertical="top" wrapText="1"/>
      <protection/>
    </xf>
    <xf numFmtId="172" fontId="4" fillId="0" borderId="0" xfId="97" applyNumberFormat="1" applyFont="1" applyFill="1" applyAlignment="1">
      <alignment horizontal="right"/>
      <protection/>
    </xf>
    <xf numFmtId="0" fontId="4" fillId="0" borderId="0" xfId="97" applyFont="1" applyFill="1" applyAlignment="1">
      <alignment horizontal="right"/>
      <protection/>
    </xf>
    <xf numFmtId="0" fontId="18" fillId="0" borderId="0" xfId="128" applyFont="1" applyFill="1" applyAlignment="1">
      <alignment horizontal="center" vertical="center" wrapText="1"/>
      <protection/>
    </xf>
    <xf numFmtId="0" fontId="5" fillId="0" borderId="0" xfId="95" applyFill="1" applyAlignment="1">
      <alignment horizontal="center" vertical="center" wrapText="1"/>
      <protection/>
    </xf>
    <xf numFmtId="0" fontId="104" fillId="0" borderId="0" xfId="79" applyFont="1" applyFill="1" applyAlignment="1">
      <alignment horizontal="center"/>
      <protection/>
    </xf>
    <xf numFmtId="172" fontId="4" fillId="33" borderId="0" xfId="97" applyNumberFormat="1" applyFont="1" applyFill="1" applyAlignment="1">
      <alignment horizontal="center"/>
      <protection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_TMP_2" xfId="34"/>
    <cellStyle name="xl116 2" xfId="35"/>
    <cellStyle name="xl117 2" xfId="36"/>
    <cellStyle name="xl118 2" xfId="37"/>
    <cellStyle name="xl119 2" xfId="38"/>
    <cellStyle name="xl121 2" xfId="39"/>
    <cellStyle name="xl124 2" xfId="40"/>
    <cellStyle name="xl125 2" xfId="41"/>
    <cellStyle name="xl126 2" xfId="42"/>
    <cellStyle name="xl132 2" xfId="43"/>
    <cellStyle name="xl133 2" xfId="44"/>
    <cellStyle name="xl29 2" xfId="45"/>
    <cellStyle name="xl30 2" xfId="46"/>
    <cellStyle name="xl42 2" xfId="47"/>
    <cellStyle name="xl43 2" xfId="48"/>
    <cellStyle name="xl50 2" xfId="49"/>
    <cellStyle name="xl51 2" xfId="50"/>
    <cellStyle name="xl52 2" xfId="51"/>
    <cellStyle name="xl53 2" xfId="52"/>
    <cellStyle name="xl55 2" xfId="53"/>
    <cellStyle name="xl57 2" xfId="54"/>
    <cellStyle name="xl58 2" xfId="55"/>
    <cellStyle name="xl87 2" xfId="56"/>
    <cellStyle name="xl88 2" xfId="57"/>
    <cellStyle name="xl89 2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10" xfId="79"/>
    <cellStyle name="Обычный 10 2" xfId="80"/>
    <cellStyle name="Обычный 11" xfId="81"/>
    <cellStyle name="Обычный 12" xfId="82"/>
    <cellStyle name="Обычный 12 2" xfId="83"/>
    <cellStyle name="Обычный 13" xfId="84"/>
    <cellStyle name="Обычный 14" xfId="85"/>
    <cellStyle name="Обычный 14 2" xfId="86"/>
    <cellStyle name="Обычный 15" xfId="87"/>
    <cellStyle name="Обычный 16" xfId="88"/>
    <cellStyle name="Обычный 17" xfId="89"/>
    <cellStyle name="Обычный 18" xfId="90"/>
    <cellStyle name="Обычный 19" xfId="91"/>
    <cellStyle name="Обычный 2" xfId="92"/>
    <cellStyle name="Обычный 2 2" xfId="93"/>
    <cellStyle name="Обычный 2 2 2" xfId="94"/>
    <cellStyle name="Обычный 2 3" xfId="95"/>
    <cellStyle name="Обычный 2 3 2" xfId="96"/>
    <cellStyle name="Обычный 2 4" xfId="97"/>
    <cellStyle name="Обычный 2 5" xfId="98"/>
    <cellStyle name="Обычный 2 5 2" xfId="99"/>
    <cellStyle name="Обычный 2 5 3" xfId="100"/>
    <cellStyle name="Обычный 2 6" xfId="101"/>
    <cellStyle name="Обычный 2 6 2" xfId="102"/>
    <cellStyle name="Обычный 20" xfId="103"/>
    <cellStyle name="Обычный 21" xfId="104"/>
    <cellStyle name="Обычный 22" xfId="105"/>
    <cellStyle name="Обычный 23" xfId="106"/>
    <cellStyle name="Обычный 23 2" xfId="107"/>
    <cellStyle name="Обычный 24" xfId="108"/>
    <cellStyle name="Обычный 24 2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15"/>
    <cellStyle name="Обычный 3 2" xfId="116"/>
    <cellStyle name="Обычный 30" xfId="117"/>
    <cellStyle name="Обычный 35" xfId="118"/>
    <cellStyle name="Обычный 4" xfId="119"/>
    <cellStyle name="Обычный 4 2" xfId="120"/>
    <cellStyle name="Обычный 5" xfId="121"/>
    <cellStyle name="Обычный 6" xfId="122"/>
    <cellStyle name="Обычный 7" xfId="123"/>
    <cellStyle name="Обычный 7 2" xfId="124"/>
    <cellStyle name="Обычный 8" xfId="125"/>
    <cellStyle name="Обычный 9" xfId="126"/>
    <cellStyle name="Обычный_2007 год 45020 - Волосовский район Форма 42803g" xfId="127"/>
    <cellStyle name="Обычный_ПРИЛОЖЕНИЯ 9,10,11,12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Процентный 2" xfId="134"/>
    <cellStyle name="Процентный 2 2" xfId="135"/>
    <cellStyle name="Процентный 3" xfId="136"/>
    <cellStyle name="Процентный 4" xfId="137"/>
    <cellStyle name="Процентный 5" xfId="138"/>
    <cellStyle name="Процентный 6" xfId="139"/>
    <cellStyle name="Процентный 7" xfId="140"/>
    <cellStyle name="Процентный 7 2" xfId="141"/>
    <cellStyle name="Процентный 8" xfId="142"/>
    <cellStyle name="Процентный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" xfId="149"/>
    <cellStyle name="Хороший" xfId="15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tabSelected="1" zoomScale="75" zoomScaleNormal="75" zoomScalePageLayoutView="0" workbookViewId="0" topLeftCell="A1">
      <selection activeCell="B12" sqref="B12"/>
    </sheetView>
  </sheetViews>
  <sheetFormatPr defaultColWidth="9.140625" defaultRowHeight="15"/>
  <cols>
    <col min="1" max="1" width="20.8515625" style="96" customWidth="1"/>
    <col min="2" max="2" width="75.57421875" style="96" customWidth="1"/>
    <col min="3" max="3" width="22.7109375" style="96" customWidth="1"/>
    <col min="4" max="4" width="25.57421875" style="96" customWidth="1"/>
    <col min="5" max="6" width="9.140625" style="96" customWidth="1"/>
    <col min="7" max="17" width="9.140625" style="135" customWidth="1"/>
    <col min="18" max="16384" width="9.140625" style="96" customWidth="1"/>
  </cols>
  <sheetData>
    <row r="2" spans="3:5" ht="15">
      <c r="C2" s="191"/>
      <c r="D2" s="192" t="s">
        <v>1499</v>
      </c>
      <c r="E2" s="134"/>
    </row>
    <row r="3" spans="3:4" ht="15">
      <c r="C3" s="192"/>
      <c r="D3" s="192" t="s">
        <v>1307</v>
      </c>
    </row>
    <row r="4" spans="1:4" ht="47.25" customHeight="1">
      <c r="A4" s="136"/>
      <c r="B4" s="136"/>
      <c r="C4" s="249" t="s">
        <v>980</v>
      </c>
      <c r="D4" s="250"/>
    </row>
    <row r="5" spans="1:4" ht="15.75" customHeight="1">
      <c r="A5" s="136"/>
      <c r="B5" s="136"/>
      <c r="C5" s="251" t="s">
        <v>1500</v>
      </c>
      <c r="D5" s="252"/>
    </row>
    <row r="6" spans="1:6" ht="37.5" customHeight="1">
      <c r="A6" s="253" t="s">
        <v>984</v>
      </c>
      <c r="B6" s="254"/>
      <c r="C6" s="254"/>
      <c r="D6" s="254"/>
      <c r="E6" s="137"/>
      <c r="F6" s="137"/>
    </row>
    <row r="7" spans="1:4" ht="15">
      <c r="A7" s="138"/>
      <c r="B7" s="138"/>
      <c r="C7" s="138"/>
      <c r="D7" s="138"/>
    </row>
    <row r="8" spans="1:4" ht="31.5">
      <c r="A8" s="107" t="s">
        <v>981</v>
      </c>
      <c r="B8" s="107" t="s">
        <v>982</v>
      </c>
      <c r="C8" s="107" t="s">
        <v>1294</v>
      </c>
      <c r="D8" s="107" t="s">
        <v>1295</v>
      </c>
    </row>
    <row r="9" spans="1:4" ht="49.5" customHeight="1">
      <c r="A9" s="107" t="s">
        <v>1292</v>
      </c>
      <c r="B9" s="139" t="s">
        <v>1293</v>
      </c>
      <c r="C9" s="140">
        <v>2007.2</v>
      </c>
      <c r="D9" s="140">
        <v>2007.2</v>
      </c>
    </row>
    <row r="10" spans="1:4" ht="47.25">
      <c r="A10" s="107" t="s">
        <v>1296</v>
      </c>
      <c r="B10" s="139" t="s">
        <v>983</v>
      </c>
      <c r="C10" s="140">
        <v>202.2</v>
      </c>
      <c r="D10" s="140">
        <v>202.2</v>
      </c>
    </row>
    <row r="11" spans="1:4" ht="63">
      <c r="A11" s="107" t="s">
        <v>1301</v>
      </c>
      <c r="B11" s="139" t="s">
        <v>1297</v>
      </c>
      <c r="C11" s="140">
        <v>548</v>
      </c>
      <c r="D11" s="140">
        <v>548</v>
      </c>
    </row>
    <row r="12" spans="1:4" ht="47.25">
      <c r="A12" s="107" t="s">
        <v>1298</v>
      </c>
      <c r="B12" s="139" t="s">
        <v>1299</v>
      </c>
      <c r="C12" s="140">
        <v>7658.1</v>
      </c>
      <c r="D12" s="140">
        <v>7658.1</v>
      </c>
    </row>
    <row r="13" spans="1:4" ht="47.25">
      <c r="A13" s="107" t="s">
        <v>1300</v>
      </c>
      <c r="B13" s="139" t="s">
        <v>1302</v>
      </c>
      <c r="C13" s="140">
        <v>862.1</v>
      </c>
      <c r="D13" s="140">
        <v>862.1</v>
      </c>
    </row>
    <row r="14" spans="1:4" ht="47.25">
      <c r="A14" s="107" t="s">
        <v>1303</v>
      </c>
      <c r="B14" s="139" t="s">
        <v>1304</v>
      </c>
      <c r="C14" s="140">
        <v>1500</v>
      </c>
      <c r="D14" s="140">
        <v>1500</v>
      </c>
    </row>
    <row r="15" spans="1:4" ht="15.75">
      <c r="A15" s="193"/>
      <c r="B15" s="194"/>
      <c r="C15" s="141">
        <f>SUM(C9:C14)</f>
        <v>12777.6</v>
      </c>
      <c r="D15" s="142">
        <f>SUM(D9:D14)</f>
        <v>12777.6</v>
      </c>
    </row>
  </sheetData>
  <sheetProtection/>
  <mergeCells count="3">
    <mergeCell ref="C4:D4"/>
    <mergeCell ref="C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4"/>
  <sheetViews>
    <sheetView zoomScale="63" zoomScaleNormal="63" zoomScalePageLayoutView="0" workbookViewId="0" topLeftCell="A1">
      <selection activeCell="A11" sqref="A11"/>
    </sheetView>
  </sheetViews>
  <sheetFormatPr defaultColWidth="8.8515625" defaultRowHeight="15" outlineLevelRow="7"/>
  <cols>
    <col min="1" max="1" width="90.7109375" style="68" customWidth="1"/>
    <col min="2" max="2" width="20.28125" style="68" customWidth="1"/>
    <col min="3" max="3" width="6.140625" style="68" customWidth="1"/>
    <col min="4" max="4" width="3.57421875" style="68" customWidth="1"/>
    <col min="5" max="5" width="4.7109375" style="68" customWidth="1"/>
    <col min="6" max="6" width="16.421875" style="68" customWidth="1"/>
    <col min="7" max="7" width="13.7109375" style="70" customWidth="1"/>
    <col min="8" max="8" width="9.140625" style="68" customWidth="1"/>
    <col min="9" max="16384" width="8.8515625" style="68" customWidth="1"/>
  </cols>
  <sheetData>
    <row r="1" spans="1:8" ht="15">
      <c r="A1" s="256" t="s">
        <v>985</v>
      </c>
      <c r="B1" s="257"/>
      <c r="C1" s="257"/>
      <c r="D1" s="257"/>
      <c r="E1" s="257"/>
      <c r="F1" s="257"/>
      <c r="G1" s="72"/>
      <c r="H1" s="72"/>
    </row>
    <row r="2" spans="1:8" ht="15">
      <c r="A2" s="256" t="s">
        <v>1307</v>
      </c>
      <c r="B2" s="257"/>
      <c r="C2" s="257"/>
      <c r="D2" s="257"/>
      <c r="E2" s="257"/>
      <c r="F2" s="257"/>
      <c r="G2" s="72"/>
      <c r="H2" s="72"/>
    </row>
    <row r="3" spans="1:8" ht="15">
      <c r="A3" s="257" t="s">
        <v>913</v>
      </c>
      <c r="B3" s="257"/>
      <c r="C3" s="257"/>
      <c r="D3" s="257"/>
      <c r="E3" s="257"/>
      <c r="F3" s="257"/>
      <c r="G3" s="120"/>
      <c r="H3" s="120"/>
    </row>
    <row r="4" spans="1:8" ht="15">
      <c r="A4" s="256" t="s">
        <v>567</v>
      </c>
      <c r="B4" s="257"/>
      <c r="C4" s="257"/>
      <c r="D4" s="257"/>
      <c r="E4" s="257"/>
      <c r="F4" s="257"/>
      <c r="G4" s="120"/>
      <c r="H4" s="120"/>
    </row>
    <row r="5" spans="1:8" ht="15">
      <c r="A5" s="256" t="s">
        <v>1500</v>
      </c>
      <c r="B5" s="256"/>
      <c r="C5" s="256"/>
      <c r="D5" s="256"/>
      <c r="E5" s="256"/>
      <c r="F5" s="256"/>
      <c r="G5" s="72"/>
      <c r="H5" s="72"/>
    </row>
    <row r="6" spans="2:8" ht="15">
      <c r="B6" s="258"/>
      <c r="C6" s="259"/>
      <c r="D6" s="259"/>
      <c r="E6" s="259"/>
      <c r="F6" s="259"/>
      <c r="G6" s="121"/>
      <c r="H6" s="121"/>
    </row>
    <row r="7" spans="1:6" ht="48" customHeight="1">
      <c r="A7" s="255" t="s">
        <v>1291</v>
      </c>
      <c r="B7" s="255"/>
      <c r="C7" s="255"/>
      <c r="D7" s="255"/>
      <c r="E7" s="255"/>
      <c r="F7" s="255"/>
    </row>
    <row r="8" spans="1:8" ht="15">
      <c r="A8" s="177"/>
      <c r="B8" s="178"/>
      <c r="C8" s="178"/>
      <c r="D8" s="178"/>
      <c r="E8" s="178"/>
      <c r="F8" s="178" t="s">
        <v>508</v>
      </c>
      <c r="G8" s="72"/>
      <c r="H8" s="72"/>
    </row>
    <row r="9" spans="1:7" ht="15.75">
      <c r="A9" s="122" t="s">
        <v>914</v>
      </c>
      <c r="B9" s="122" t="s">
        <v>570</v>
      </c>
      <c r="C9" s="122" t="s">
        <v>571</v>
      </c>
      <c r="D9" s="122" t="s">
        <v>510</v>
      </c>
      <c r="E9" s="122" t="s">
        <v>511</v>
      </c>
      <c r="F9" s="123" t="s">
        <v>512</v>
      </c>
      <c r="G9" s="124"/>
    </row>
    <row r="10" spans="1:7" ht="15.75" outlineLevel="2">
      <c r="A10" s="179"/>
      <c r="B10" s="180" t="s">
        <v>1028</v>
      </c>
      <c r="C10" s="180"/>
      <c r="D10" s="179"/>
      <c r="E10" s="179"/>
      <c r="F10" s="181">
        <v>1579431.5</v>
      </c>
      <c r="G10" s="124"/>
    </row>
    <row r="11" spans="1:7" ht="31.5" outlineLevel="3">
      <c r="A11" s="182" t="s">
        <v>915</v>
      </c>
      <c r="B11" s="183" t="s">
        <v>1029</v>
      </c>
      <c r="C11" s="183"/>
      <c r="D11" s="182"/>
      <c r="E11" s="182"/>
      <c r="F11" s="184">
        <v>1162051.4</v>
      </c>
      <c r="G11" s="126"/>
    </row>
    <row r="12" spans="1:7" ht="15.75" outlineLevel="3">
      <c r="A12" s="182" t="s">
        <v>916</v>
      </c>
      <c r="B12" s="183" t="s">
        <v>1030</v>
      </c>
      <c r="C12" s="183"/>
      <c r="D12" s="182"/>
      <c r="E12" s="182"/>
      <c r="F12" s="184">
        <v>102241.3</v>
      </c>
      <c r="G12" s="124"/>
    </row>
    <row r="13" spans="1:7" ht="31.5" outlineLevel="7">
      <c r="A13" s="182" t="s">
        <v>917</v>
      </c>
      <c r="B13" s="183" t="s">
        <v>1031</v>
      </c>
      <c r="C13" s="183"/>
      <c r="D13" s="182"/>
      <c r="E13" s="182"/>
      <c r="F13" s="184">
        <v>33858.5</v>
      </c>
      <c r="G13" s="127"/>
    </row>
    <row r="14" spans="1:7" ht="47.25" outlineLevel="7">
      <c r="A14" s="182" t="s">
        <v>765</v>
      </c>
      <c r="B14" s="183" t="s">
        <v>1032</v>
      </c>
      <c r="C14" s="183"/>
      <c r="D14" s="182"/>
      <c r="E14" s="182"/>
      <c r="F14" s="184">
        <v>4607.9</v>
      </c>
      <c r="G14" s="127"/>
    </row>
    <row r="15" spans="1:7" ht="15.75" outlineLevel="7">
      <c r="A15" s="185" t="s">
        <v>579</v>
      </c>
      <c r="B15" s="186" t="s">
        <v>1032</v>
      </c>
      <c r="C15" s="186" t="s">
        <v>580</v>
      </c>
      <c r="D15" s="185" t="s">
        <v>515</v>
      </c>
      <c r="E15" s="185" t="s">
        <v>519</v>
      </c>
      <c r="F15" s="187">
        <v>400.5</v>
      </c>
      <c r="G15" s="124"/>
    </row>
    <row r="16" spans="1:7" ht="31.5" outlineLevel="7">
      <c r="A16" s="185" t="s">
        <v>585</v>
      </c>
      <c r="B16" s="186" t="s">
        <v>1032</v>
      </c>
      <c r="C16" s="186" t="s">
        <v>586</v>
      </c>
      <c r="D16" s="185" t="s">
        <v>515</v>
      </c>
      <c r="E16" s="185" t="s">
        <v>519</v>
      </c>
      <c r="F16" s="187">
        <v>99.4</v>
      </c>
      <c r="G16" s="124"/>
    </row>
    <row r="17" spans="1:7" ht="31.5" outlineLevel="7">
      <c r="A17" s="185" t="s">
        <v>585</v>
      </c>
      <c r="B17" s="186" t="s">
        <v>1032</v>
      </c>
      <c r="C17" s="186" t="s">
        <v>586</v>
      </c>
      <c r="D17" s="185" t="s">
        <v>554</v>
      </c>
      <c r="E17" s="185" t="s">
        <v>519</v>
      </c>
      <c r="F17" s="187">
        <v>2656.7</v>
      </c>
      <c r="G17" s="124"/>
    </row>
    <row r="18" spans="1:7" ht="15.75" outlineLevel="7">
      <c r="A18" s="185" t="s">
        <v>777</v>
      </c>
      <c r="B18" s="186" t="s">
        <v>1032</v>
      </c>
      <c r="C18" s="186" t="s">
        <v>778</v>
      </c>
      <c r="D18" s="185" t="s">
        <v>554</v>
      </c>
      <c r="E18" s="185" t="s">
        <v>519</v>
      </c>
      <c r="F18" s="187">
        <v>1451.3</v>
      </c>
      <c r="G18" s="124"/>
    </row>
    <row r="19" spans="1:7" ht="31.5" outlineLevel="7">
      <c r="A19" s="182" t="s">
        <v>767</v>
      </c>
      <c r="B19" s="183" t="s">
        <v>1033</v>
      </c>
      <c r="C19" s="183"/>
      <c r="D19" s="182"/>
      <c r="E19" s="182"/>
      <c r="F19" s="184">
        <v>29250.6</v>
      </c>
      <c r="G19" s="124"/>
    </row>
    <row r="20" spans="1:7" ht="15.75" outlineLevel="3">
      <c r="A20" s="185" t="s">
        <v>579</v>
      </c>
      <c r="B20" s="186" t="s">
        <v>1033</v>
      </c>
      <c r="C20" s="186" t="s">
        <v>580</v>
      </c>
      <c r="D20" s="185" t="s">
        <v>515</v>
      </c>
      <c r="E20" s="185" t="s">
        <v>519</v>
      </c>
      <c r="F20" s="187">
        <v>400.3</v>
      </c>
      <c r="G20" s="124"/>
    </row>
    <row r="21" spans="1:7" ht="31.5" outlineLevel="3">
      <c r="A21" s="185" t="s">
        <v>585</v>
      </c>
      <c r="B21" s="186" t="s">
        <v>1033</v>
      </c>
      <c r="C21" s="186" t="s">
        <v>586</v>
      </c>
      <c r="D21" s="185" t="s">
        <v>515</v>
      </c>
      <c r="E21" s="185" t="s">
        <v>519</v>
      </c>
      <c r="F21" s="187">
        <v>99.3</v>
      </c>
      <c r="G21" s="124"/>
    </row>
    <row r="22" spans="1:7" ht="15.75" outlineLevel="7">
      <c r="A22" s="185" t="s">
        <v>744</v>
      </c>
      <c r="B22" s="186" t="s">
        <v>1033</v>
      </c>
      <c r="C22" s="186" t="s">
        <v>745</v>
      </c>
      <c r="D22" s="185" t="s">
        <v>554</v>
      </c>
      <c r="E22" s="185" t="s">
        <v>517</v>
      </c>
      <c r="F22" s="187">
        <v>19870.6</v>
      </c>
      <c r="G22" s="124"/>
    </row>
    <row r="23" spans="1:7" ht="15.75" outlineLevel="7">
      <c r="A23" s="185" t="s">
        <v>777</v>
      </c>
      <c r="B23" s="186" t="s">
        <v>1033</v>
      </c>
      <c r="C23" s="186" t="s">
        <v>778</v>
      </c>
      <c r="D23" s="185" t="s">
        <v>554</v>
      </c>
      <c r="E23" s="185" t="s">
        <v>517</v>
      </c>
      <c r="F23" s="187">
        <v>8880.4</v>
      </c>
      <c r="G23" s="124"/>
    </row>
    <row r="24" spans="1:7" ht="31.5" outlineLevel="7">
      <c r="A24" s="182" t="s">
        <v>918</v>
      </c>
      <c r="B24" s="183" t="s">
        <v>1034</v>
      </c>
      <c r="C24" s="183"/>
      <c r="D24" s="182"/>
      <c r="E24" s="182"/>
      <c r="F24" s="184">
        <v>68382.8</v>
      </c>
      <c r="G24" s="124"/>
    </row>
    <row r="25" spans="1:7" ht="31.5" outlineLevel="7">
      <c r="A25" s="182" t="s">
        <v>857</v>
      </c>
      <c r="B25" s="183" t="s">
        <v>1035</v>
      </c>
      <c r="C25" s="183"/>
      <c r="D25" s="182"/>
      <c r="E25" s="182"/>
      <c r="F25" s="184">
        <v>157.3</v>
      </c>
      <c r="G25" s="124"/>
    </row>
    <row r="26" spans="1:7" ht="15.75" outlineLevel="7">
      <c r="A26" s="185" t="s">
        <v>744</v>
      </c>
      <c r="B26" s="186" t="s">
        <v>1035</v>
      </c>
      <c r="C26" s="186" t="s">
        <v>745</v>
      </c>
      <c r="D26" s="185" t="s">
        <v>554</v>
      </c>
      <c r="E26" s="185" t="s">
        <v>519</v>
      </c>
      <c r="F26" s="187">
        <v>157.3</v>
      </c>
      <c r="G26" s="124"/>
    </row>
    <row r="27" spans="1:7" ht="47.25" outlineLevel="7">
      <c r="A27" s="182" t="s">
        <v>1010</v>
      </c>
      <c r="B27" s="183" t="s">
        <v>1036</v>
      </c>
      <c r="C27" s="183"/>
      <c r="D27" s="182"/>
      <c r="E27" s="182"/>
      <c r="F27" s="184">
        <v>31814.3</v>
      </c>
      <c r="G27" s="124"/>
    </row>
    <row r="28" spans="1:7" ht="15.75" outlineLevel="7">
      <c r="A28" s="185" t="s">
        <v>695</v>
      </c>
      <c r="B28" s="186" t="s">
        <v>1036</v>
      </c>
      <c r="C28" s="186" t="s">
        <v>696</v>
      </c>
      <c r="D28" s="185" t="s">
        <v>554</v>
      </c>
      <c r="E28" s="185" t="s">
        <v>519</v>
      </c>
      <c r="F28" s="187">
        <v>31814.3</v>
      </c>
      <c r="G28" s="124"/>
    </row>
    <row r="29" spans="1:7" ht="31.5" outlineLevel="7">
      <c r="A29" s="182" t="s">
        <v>769</v>
      </c>
      <c r="B29" s="183" t="s">
        <v>1037</v>
      </c>
      <c r="C29" s="183"/>
      <c r="D29" s="182"/>
      <c r="E29" s="182"/>
      <c r="F29" s="184">
        <v>4824.5</v>
      </c>
      <c r="G29" s="127"/>
    </row>
    <row r="30" spans="1:7" ht="15.75" outlineLevel="7">
      <c r="A30" s="185" t="s">
        <v>579</v>
      </c>
      <c r="B30" s="186" t="s">
        <v>1037</v>
      </c>
      <c r="C30" s="186" t="s">
        <v>580</v>
      </c>
      <c r="D30" s="185" t="s">
        <v>515</v>
      </c>
      <c r="E30" s="185" t="s">
        <v>519</v>
      </c>
      <c r="F30" s="187">
        <v>4158.8</v>
      </c>
      <c r="G30" s="124"/>
    </row>
    <row r="31" spans="1:7" ht="31.5" outlineLevel="7">
      <c r="A31" s="185" t="s">
        <v>585</v>
      </c>
      <c r="B31" s="186" t="s">
        <v>1037</v>
      </c>
      <c r="C31" s="186" t="s">
        <v>586</v>
      </c>
      <c r="D31" s="185" t="s">
        <v>515</v>
      </c>
      <c r="E31" s="185" t="s">
        <v>519</v>
      </c>
      <c r="F31" s="187">
        <v>665.7</v>
      </c>
      <c r="G31" s="124"/>
    </row>
    <row r="32" spans="1:7" ht="15.75" outlineLevel="7">
      <c r="A32" s="182" t="s">
        <v>859</v>
      </c>
      <c r="B32" s="183" t="s">
        <v>1038</v>
      </c>
      <c r="C32" s="183"/>
      <c r="D32" s="182"/>
      <c r="E32" s="182"/>
      <c r="F32" s="184">
        <v>8064.9</v>
      </c>
      <c r="G32" s="124"/>
    </row>
    <row r="33" spans="1:7" ht="15.75" outlineLevel="7">
      <c r="A33" s="185" t="s">
        <v>671</v>
      </c>
      <c r="B33" s="186" t="s">
        <v>1038</v>
      </c>
      <c r="C33" s="186" t="s">
        <v>672</v>
      </c>
      <c r="D33" s="185" t="s">
        <v>554</v>
      </c>
      <c r="E33" s="185" t="s">
        <v>519</v>
      </c>
      <c r="F33" s="187">
        <v>8064.9</v>
      </c>
      <c r="G33" s="124"/>
    </row>
    <row r="34" spans="1:7" ht="31.5" outlineLevel="7">
      <c r="A34" s="182" t="s">
        <v>851</v>
      </c>
      <c r="B34" s="183" t="s">
        <v>1039</v>
      </c>
      <c r="C34" s="183"/>
      <c r="D34" s="182"/>
      <c r="E34" s="182"/>
      <c r="F34" s="184">
        <v>985.3</v>
      </c>
      <c r="G34" s="124"/>
    </row>
    <row r="35" spans="1:7" ht="15.75" outlineLevel="7">
      <c r="A35" s="185" t="s">
        <v>773</v>
      </c>
      <c r="B35" s="186" t="s">
        <v>1039</v>
      </c>
      <c r="C35" s="186" t="s">
        <v>774</v>
      </c>
      <c r="D35" s="185" t="s">
        <v>554</v>
      </c>
      <c r="E35" s="185" t="s">
        <v>517</v>
      </c>
      <c r="F35" s="187">
        <v>593.7</v>
      </c>
      <c r="G35" s="124"/>
    </row>
    <row r="36" spans="1:7" ht="31.5" outlineLevel="7">
      <c r="A36" s="185" t="s">
        <v>585</v>
      </c>
      <c r="B36" s="186" t="s">
        <v>1039</v>
      </c>
      <c r="C36" s="186" t="s">
        <v>586</v>
      </c>
      <c r="D36" s="185" t="s">
        <v>554</v>
      </c>
      <c r="E36" s="185" t="s">
        <v>517</v>
      </c>
      <c r="F36" s="187">
        <v>391.6</v>
      </c>
      <c r="G36" s="124"/>
    </row>
    <row r="37" spans="1:7" ht="31.5" outlineLevel="2">
      <c r="A37" s="182" t="s">
        <v>861</v>
      </c>
      <c r="B37" s="183" t="s">
        <v>1040</v>
      </c>
      <c r="C37" s="183"/>
      <c r="D37" s="182"/>
      <c r="E37" s="182"/>
      <c r="F37" s="184">
        <v>20315.7</v>
      </c>
      <c r="G37" s="124"/>
    </row>
    <row r="38" spans="1:7" ht="15.75" outlineLevel="3">
      <c r="A38" s="185" t="s">
        <v>744</v>
      </c>
      <c r="B38" s="186" t="s">
        <v>1040</v>
      </c>
      <c r="C38" s="186" t="s">
        <v>745</v>
      </c>
      <c r="D38" s="185" t="s">
        <v>554</v>
      </c>
      <c r="E38" s="185" t="s">
        <v>519</v>
      </c>
      <c r="F38" s="187">
        <v>20315.7</v>
      </c>
      <c r="G38" s="124"/>
    </row>
    <row r="39" spans="1:7" ht="78.75" outlineLevel="3">
      <c r="A39" s="188" t="s">
        <v>853</v>
      </c>
      <c r="B39" s="183" t="s">
        <v>1041</v>
      </c>
      <c r="C39" s="183"/>
      <c r="D39" s="182"/>
      <c r="E39" s="182"/>
      <c r="F39" s="184">
        <v>619.6</v>
      </c>
      <c r="G39" s="124"/>
    </row>
    <row r="40" spans="1:7" ht="15.75" outlineLevel="7">
      <c r="A40" s="189" t="s">
        <v>744</v>
      </c>
      <c r="B40" s="186" t="s">
        <v>1041</v>
      </c>
      <c r="C40" s="186" t="s">
        <v>745</v>
      </c>
      <c r="D40" s="185" t="s">
        <v>554</v>
      </c>
      <c r="E40" s="185" t="s">
        <v>517</v>
      </c>
      <c r="F40" s="187">
        <v>619.6</v>
      </c>
      <c r="G40" s="124"/>
    </row>
    <row r="41" spans="1:7" ht="204.75" outlineLevel="7">
      <c r="A41" s="188" t="s">
        <v>855</v>
      </c>
      <c r="B41" s="183" t="s">
        <v>1042</v>
      </c>
      <c r="C41" s="183"/>
      <c r="D41" s="182"/>
      <c r="E41" s="182"/>
      <c r="F41" s="184">
        <v>319</v>
      </c>
      <c r="G41" s="124"/>
    </row>
    <row r="42" spans="1:7" ht="15.75" outlineLevel="7">
      <c r="A42" s="189" t="s">
        <v>744</v>
      </c>
      <c r="B42" s="186" t="s">
        <v>1042</v>
      </c>
      <c r="C42" s="186" t="s">
        <v>745</v>
      </c>
      <c r="D42" s="185" t="s">
        <v>554</v>
      </c>
      <c r="E42" s="185" t="s">
        <v>517</v>
      </c>
      <c r="F42" s="187">
        <v>319</v>
      </c>
      <c r="G42" s="124"/>
    </row>
    <row r="43" spans="1:7" ht="47.25" outlineLevel="3">
      <c r="A43" s="182" t="s">
        <v>1010</v>
      </c>
      <c r="B43" s="183" t="s">
        <v>1043</v>
      </c>
      <c r="C43" s="183"/>
      <c r="D43" s="182"/>
      <c r="E43" s="182"/>
      <c r="F43" s="184">
        <v>1282.2</v>
      </c>
      <c r="G43" s="124"/>
    </row>
    <row r="44" spans="1:7" ht="15.75" outlineLevel="3">
      <c r="A44" s="185" t="s">
        <v>695</v>
      </c>
      <c r="B44" s="186" t="s">
        <v>1043</v>
      </c>
      <c r="C44" s="186" t="s">
        <v>696</v>
      </c>
      <c r="D44" s="185" t="s">
        <v>554</v>
      </c>
      <c r="E44" s="185" t="s">
        <v>519</v>
      </c>
      <c r="F44" s="187">
        <v>1282.2</v>
      </c>
      <c r="G44" s="124"/>
    </row>
    <row r="45" spans="1:7" ht="31.5" outlineLevel="7">
      <c r="A45" s="182" t="s">
        <v>919</v>
      </c>
      <c r="B45" s="183" t="s">
        <v>1044</v>
      </c>
      <c r="C45" s="183"/>
      <c r="D45" s="182"/>
      <c r="E45" s="182"/>
      <c r="F45" s="184">
        <v>344360.8</v>
      </c>
      <c r="G45" s="124"/>
    </row>
    <row r="46" spans="1:7" ht="15.75" outlineLevel="7">
      <c r="A46" s="182" t="s">
        <v>920</v>
      </c>
      <c r="B46" s="183" t="s">
        <v>1045</v>
      </c>
      <c r="C46" s="183"/>
      <c r="D46" s="182"/>
      <c r="E46" s="182"/>
      <c r="F46" s="184">
        <v>342801</v>
      </c>
      <c r="G46" s="129"/>
    </row>
    <row r="47" spans="1:7" ht="31.5" outlineLevel="7">
      <c r="A47" s="182" t="s">
        <v>771</v>
      </c>
      <c r="B47" s="183" t="s">
        <v>1046</v>
      </c>
      <c r="C47" s="183"/>
      <c r="D47" s="182"/>
      <c r="E47" s="182"/>
      <c r="F47" s="184">
        <v>32644.5</v>
      </c>
      <c r="G47" s="124"/>
    </row>
    <row r="48" spans="1:7" ht="15.75" outlineLevel="7">
      <c r="A48" s="185" t="s">
        <v>773</v>
      </c>
      <c r="B48" s="186" t="s">
        <v>1046</v>
      </c>
      <c r="C48" s="186" t="s">
        <v>774</v>
      </c>
      <c r="D48" s="185" t="s">
        <v>545</v>
      </c>
      <c r="E48" s="185" t="s">
        <v>515</v>
      </c>
      <c r="F48" s="187">
        <v>11204.9</v>
      </c>
      <c r="G48" s="124"/>
    </row>
    <row r="49" spans="1:7" ht="31.5" outlineLevel="7">
      <c r="A49" s="185" t="s">
        <v>585</v>
      </c>
      <c r="B49" s="186" t="s">
        <v>1046</v>
      </c>
      <c r="C49" s="186" t="s">
        <v>586</v>
      </c>
      <c r="D49" s="185" t="s">
        <v>545</v>
      </c>
      <c r="E49" s="185" t="s">
        <v>515</v>
      </c>
      <c r="F49" s="187">
        <v>20506.8</v>
      </c>
      <c r="G49" s="124"/>
    </row>
    <row r="50" spans="1:7" ht="15.75" outlineLevel="7">
      <c r="A50" s="185" t="s">
        <v>597</v>
      </c>
      <c r="B50" s="186" t="s">
        <v>1046</v>
      </c>
      <c r="C50" s="186" t="s">
        <v>598</v>
      </c>
      <c r="D50" s="185" t="s">
        <v>545</v>
      </c>
      <c r="E50" s="185" t="s">
        <v>515</v>
      </c>
      <c r="F50" s="187">
        <v>932.7</v>
      </c>
      <c r="G50" s="124"/>
    </row>
    <row r="51" spans="1:7" ht="31.5" outlineLevel="7">
      <c r="A51" s="182" t="s">
        <v>775</v>
      </c>
      <c r="B51" s="183" t="s">
        <v>1047</v>
      </c>
      <c r="C51" s="183"/>
      <c r="D51" s="182"/>
      <c r="E51" s="182"/>
      <c r="F51" s="184">
        <v>52721.7</v>
      </c>
      <c r="G51" s="124"/>
    </row>
    <row r="52" spans="1:7" ht="15.75" outlineLevel="3">
      <c r="A52" s="185" t="s">
        <v>773</v>
      </c>
      <c r="B52" s="186" t="s">
        <v>1047</v>
      </c>
      <c r="C52" s="186" t="s">
        <v>774</v>
      </c>
      <c r="D52" s="185" t="s">
        <v>545</v>
      </c>
      <c r="E52" s="185" t="s">
        <v>515</v>
      </c>
      <c r="F52" s="187">
        <v>17414.3</v>
      </c>
      <c r="G52" s="124"/>
    </row>
    <row r="53" spans="1:7" ht="31.5" outlineLevel="3">
      <c r="A53" s="185" t="s">
        <v>585</v>
      </c>
      <c r="B53" s="186" t="s">
        <v>1047</v>
      </c>
      <c r="C53" s="186" t="s">
        <v>586</v>
      </c>
      <c r="D53" s="185" t="s">
        <v>545</v>
      </c>
      <c r="E53" s="185" t="s">
        <v>515</v>
      </c>
      <c r="F53" s="187">
        <v>22439.1</v>
      </c>
      <c r="G53" s="124"/>
    </row>
    <row r="54" spans="1:7" ht="15.75" outlineLevel="7">
      <c r="A54" s="185" t="s">
        <v>777</v>
      </c>
      <c r="B54" s="186" t="s">
        <v>1047</v>
      </c>
      <c r="C54" s="186" t="s">
        <v>778</v>
      </c>
      <c r="D54" s="185" t="s">
        <v>545</v>
      </c>
      <c r="E54" s="185" t="s">
        <v>515</v>
      </c>
      <c r="F54" s="187">
        <v>12868.3</v>
      </c>
      <c r="G54" s="124"/>
    </row>
    <row r="55" spans="1:7" ht="15.75" outlineLevel="7">
      <c r="A55" s="182" t="s">
        <v>779</v>
      </c>
      <c r="B55" s="183" t="s">
        <v>1048</v>
      </c>
      <c r="C55" s="183"/>
      <c r="D55" s="182"/>
      <c r="E55" s="182"/>
      <c r="F55" s="184">
        <v>17262.3</v>
      </c>
      <c r="G55" s="124"/>
    </row>
    <row r="56" spans="1:7" ht="15.75" outlineLevel="7">
      <c r="A56" s="185" t="s">
        <v>777</v>
      </c>
      <c r="B56" s="186" t="s">
        <v>1048</v>
      </c>
      <c r="C56" s="186" t="s">
        <v>778</v>
      </c>
      <c r="D56" s="185" t="s">
        <v>545</v>
      </c>
      <c r="E56" s="185" t="s">
        <v>515</v>
      </c>
      <c r="F56" s="187">
        <v>17262.3</v>
      </c>
      <c r="G56" s="124"/>
    </row>
    <row r="57" spans="1:7" ht="31.5" outlineLevel="7">
      <c r="A57" s="182" t="s">
        <v>781</v>
      </c>
      <c r="B57" s="183" t="s">
        <v>1049</v>
      </c>
      <c r="C57" s="183"/>
      <c r="D57" s="182"/>
      <c r="E57" s="182"/>
      <c r="F57" s="184">
        <v>1281.3</v>
      </c>
      <c r="G57" s="124"/>
    </row>
    <row r="58" spans="1:7" ht="31.5" outlineLevel="7">
      <c r="A58" s="185" t="s">
        <v>585</v>
      </c>
      <c r="B58" s="186" t="s">
        <v>1049</v>
      </c>
      <c r="C58" s="186" t="s">
        <v>586</v>
      </c>
      <c r="D58" s="185" t="s">
        <v>545</v>
      </c>
      <c r="E58" s="185" t="s">
        <v>515</v>
      </c>
      <c r="F58" s="187">
        <v>906.3</v>
      </c>
      <c r="G58" s="124"/>
    </row>
    <row r="59" spans="1:7" ht="15.75" outlineLevel="7">
      <c r="A59" s="185" t="s">
        <v>777</v>
      </c>
      <c r="B59" s="186" t="s">
        <v>1049</v>
      </c>
      <c r="C59" s="186" t="s">
        <v>778</v>
      </c>
      <c r="D59" s="185" t="s">
        <v>545</v>
      </c>
      <c r="E59" s="185" t="s">
        <v>515</v>
      </c>
      <c r="F59" s="187">
        <v>375</v>
      </c>
      <c r="G59" s="124"/>
    </row>
    <row r="60" spans="1:7" ht="31.5" outlineLevel="7">
      <c r="A60" s="182" t="s">
        <v>783</v>
      </c>
      <c r="B60" s="183" t="s">
        <v>1050</v>
      </c>
      <c r="C60" s="183"/>
      <c r="D60" s="182"/>
      <c r="E60" s="182"/>
      <c r="F60" s="184">
        <v>15360.8</v>
      </c>
      <c r="G60" s="124"/>
    </row>
    <row r="61" spans="1:7" ht="31.5" outlineLevel="3">
      <c r="A61" s="185" t="s">
        <v>585</v>
      </c>
      <c r="B61" s="186" t="s">
        <v>1050</v>
      </c>
      <c r="C61" s="186" t="s">
        <v>586</v>
      </c>
      <c r="D61" s="185" t="s">
        <v>545</v>
      </c>
      <c r="E61" s="185" t="s">
        <v>515</v>
      </c>
      <c r="F61" s="187">
        <v>12101.6</v>
      </c>
      <c r="G61" s="124"/>
    </row>
    <row r="62" spans="1:7" ht="15.75" outlineLevel="3">
      <c r="A62" s="185" t="s">
        <v>777</v>
      </c>
      <c r="B62" s="186" t="s">
        <v>1050</v>
      </c>
      <c r="C62" s="186" t="s">
        <v>778</v>
      </c>
      <c r="D62" s="185" t="s">
        <v>545</v>
      </c>
      <c r="E62" s="185" t="s">
        <v>515</v>
      </c>
      <c r="F62" s="187">
        <v>3259.3</v>
      </c>
      <c r="G62" s="124"/>
    </row>
    <row r="63" spans="1:7" ht="31.5" outlineLevel="7">
      <c r="A63" s="182" t="s">
        <v>785</v>
      </c>
      <c r="B63" s="183" t="s">
        <v>1051</v>
      </c>
      <c r="C63" s="183"/>
      <c r="D63" s="182"/>
      <c r="E63" s="182"/>
      <c r="F63" s="184">
        <v>222383.3</v>
      </c>
      <c r="G63" s="124"/>
    </row>
    <row r="64" spans="1:7" ht="15.75" outlineLevel="7">
      <c r="A64" s="185" t="s">
        <v>773</v>
      </c>
      <c r="B64" s="186" t="s">
        <v>1051</v>
      </c>
      <c r="C64" s="186" t="s">
        <v>774</v>
      </c>
      <c r="D64" s="185" t="s">
        <v>545</v>
      </c>
      <c r="E64" s="185" t="s">
        <v>515</v>
      </c>
      <c r="F64" s="187">
        <v>134405.7</v>
      </c>
      <c r="G64" s="124"/>
    </row>
    <row r="65" spans="1:7" ht="31.5" outlineLevel="7">
      <c r="A65" s="185" t="s">
        <v>585</v>
      </c>
      <c r="B65" s="186" t="s">
        <v>1051</v>
      </c>
      <c r="C65" s="186" t="s">
        <v>586</v>
      </c>
      <c r="D65" s="185" t="s">
        <v>545</v>
      </c>
      <c r="E65" s="185" t="s">
        <v>515</v>
      </c>
      <c r="F65" s="187">
        <v>8363.6</v>
      </c>
      <c r="G65" s="124"/>
    </row>
    <row r="66" spans="1:7" ht="15.75" outlineLevel="3">
      <c r="A66" s="185" t="s">
        <v>777</v>
      </c>
      <c r="B66" s="186" t="s">
        <v>1051</v>
      </c>
      <c r="C66" s="186" t="s">
        <v>778</v>
      </c>
      <c r="D66" s="185" t="s">
        <v>545</v>
      </c>
      <c r="E66" s="185" t="s">
        <v>515</v>
      </c>
      <c r="F66" s="187">
        <v>79614</v>
      </c>
      <c r="G66" s="124"/>
    </row>
    <row r="67" spans="1:7" ht="31.5" outlineLevel="3">
      <c r="A67" s="182" t="s">
        <v>1052</v>
      </c>
      <c r="B67" s="183" t="s">
        <v>1053</v>
      </c>
      <c r="C67" s="183"/>
      <c r="D67" s="182"/>
      <c r="E67" s="182"/>
      <c r="F67" s="184">
        <v>1147.1</v>
      </c>
      <c r="G67" s="124"/>
    </row>
    <row r="68" spans="1:7" ht="31.5" outlineLevel="7">
      <c r="A68" s="185" t="s">
        <v>585</v>
      </c>
      <c r="B68" s="186" t="s">
        <v>1053</v>
      </c>
      <c r="C68" s="186" t="s">
        <v>586</v>
      </c>
      <c r="D68" s="185" t="s">
        <v>545</v>
      </c>
      <c r="E68" s="185" t="s">
        <v>515</v>
      </c>
      <c r="F68" s="187">
        <v>749.2</v>
      </c>
      <c r="G68" s="124"/>
    </row>
    <row r="69" spans="1:7" ht="15.75" outlineLevel="7">
      <c r="A69" s="185" t="s">
        <v>777</v>
      </c>
      <c r="B69" s="186" t="s">
        <v>1053</v>
      </c>
      <c r="C69" s="186" t="s">
        <v>778</v>
      </c>
      <c r="D69" s="185" t="s">
        <v>545</v>
      </c>
      <c r="E69" s="185" t="s">
        <v>515</v>
      </c>
      <c r="F69" s="187">
        <v>397.9</v>
      </c>
      <c r="G69" s="124"/>
    </row>
    <row r="70" spans="1:7" ht="31.5" outlineLevel="7">
      <c r="A70" s="182" t="s">
        <v>921</v>
      </c>
      <c r="B70" s="183" t="s">
        <v>1054</v>
      </c>
      <c r="C70" s="183"/>
      <c r="D70" s="182"/>
      <c r="E70" s="182"/>
      <c r="F70" s="184">
        <v>1559.8</v>
      </c>
      <c r="G70" s="124"/>
    </row>
    <row r="71" spans="1:7" ht="31.5" outlineLevel="7">
      <c r="A71" s="182" t="s">
        <v>789</v>
      </c>
      <c r="B71" s="183" t="s">
        <v>1055</v>
      </c>
      <c r="C71" s="183"/>
      <c r="D71" s="182"/>
      <c r="E71" s="182"/>
      <c r="F71" s="184">
        <v>1559.8</v>
      </c>
      <c r="G71" s="124"/>
    </row>
    <row r="72" spans="1:7" ht="31.5" outlineLevel="7">
      <c r="A72" s="185" t="s">
        <v>585</v>
      </c>
      <c r="B72" s="186" t="s">
        <v>1055</v>
      </c>
      <c r="C72" s="186" t="s">
        <v>586</v>
      </c>
      <c r="D72" s="185" t="s">
        <v>545</v>
      </c>
      <c r="E72" s="185" t="s">
        <v>515</v>
      </c>
      <c r="F72" s="187">
        <v>1459.8</v>
      </c>
      <c r="G72" s="124"/>
    </row>
    <row r="73" spans="1:7" ht="15.75" outlineLevel="7">
      <c r="A73" s="185" t="s">
        <v>777</v>
      </c>
      <c r="B73" s="186" t="s">
        <v>1055</v>
      </c>
      <c r="C73" s="186" t="s">
        <v>778</v>
      </c>
      <c r="D73" s="185" t="s">
        <v>545</v>
      </c>
      <c r="E73" s="185" t="s">
        <v>515</v>
      </c>
      <c r="F73" s="187">
        <v>100</v>
      </c>
      <c r="G73" s="124"/>
    </row>
    <row r="74" spans="1:7" ht="31.5" outlineLevel="7">
      <c r="A74" s="182" t="s">
        <v>922</v>
      </c>
      <c r="B74" s="183" t="s">
        <v>1056</v>
      </c>
      <c r="C74" s="183"/>
      <c r="D74" s="182"/>
      <c r="E74" s="182"/>
      <c r="F74" s="184">
        <v>13891.8</v>
      </c>
      <c r="G74" s="124"/>
    </row>
    <row r="75" spans="1:7" ht="15.75" outlineLevel="3">
      <c r="A75" s="182" t="s">
        <v>920</v>
      </c>
      <c r="B75" s="183" t="s">
        <v>1057</v>
      </c>
      <c r="C75" s="183"/>
      <c r="D75" s="182"/>
      <c r="E75" s="182"/>
      <c r="F75" s="184">
        <v>2561</v>
      </c>
      <c r="G75" s="124"/>
    </row>
    <row r="76" spans="1:7" ht="15.75" outlineLevel="3">
      <c r="A76" s="182" t="s">
        <v>827</v>
      </c>
      <c r="B76" s="183" t="s">
        <v>1058</v>
      </c>
      <c r="C76" s="183"/>
      <c r="D76" s="182"/>
      <c r="E76" s="182"/>
      <c r="F76" s="184">
        <v>1848</v>
      </c>
      <c r="G76" s="124"/>
    </row>
    <row r="77" spans="1:7" ht="15.75" outlineLevel="7">
      <c r="A77" s="185" t="s">
        <v>773</v>
      </c>
      <c r="B77" s="186" t="s">
        <v>1058</v>
      </c>
      <c r="C77" s="186" t="s">
        <v>774</v>
      </c>
      <c r="D77" s="185" t="s">
        <v>545</v>
      </c>
      <c r="E77" s="185" t="s">
        <v>545</v>
      </c>
      <c r="F77" s="187">
        <v>413.6</v>
      </c>
      <c r="G77" s="124"/>
    </row>
    <row r="78" spans="1:7" ht="31.5" outlineLevel="7">
      <c r="A78" s="185" t="s">
        <v>585</v>
      </c>
      <c r="B78" s="186" t="s">
        <v>1058</v>
      </c>
      <c r="C78" s="186" t="s">
        <v>586</v>
      </c>
      <c r="D78" s="185" t="s">
        <v>545</v>
      </c>
      <c r="E78" s="185" t="s">
        <v>545</v>
      </c>
      <c r="F78" s="187">
        <v>1434.4</v>
      </c>
      <c r="G78" s="124"/>
    </row>
    <row r="79" spans="1:7" ht="31.5" outlineLevel="7">
      <c r="A79" s="182" t="s">
        <v>829</v>
      </c>
      <c r="B79" s="183" t="s">
        <v>1059</v>
      </c>
      <c r="C79" s="183"/>
      <c r="D79" s="182"/>
      <c r="E79" s="182"/>
      <c r="F79" s="184">
        <v>394</v>
      </c>
      <c r="G79" s="124"/>
    </row>
    <row r="80" spans="1:7" ht="31.5" outlineLevel="3">
      <c r="A80" s="185" t="s">
        <v>585</v>
      </c>
      <c r="B80" s="186" t="s">
        <v>1059</v>
      </c>
      <c r="C80" s="186" t="s">
        <v>586</v>
      </c>
      <c r="D80" s="185" t="s">
        <v>545</v>
      </c>
      <c r="E80" s="185" t="s">
        <v>545</v>
      </c>
      <c r="F80" s="187">
        <v>394</v>
      </c>
      <c r="G80" s="124"/>
    </row>
    <row r="81" spans="1:7" ht="15.75" outlineLevel="3">
      <c r="A81" s="182" t="s">
        <v>1060</v>
      </c>
      <c r="B81" s="183" t="s">
        <v>1061</v>
      </c>
      <c r="C81" s="183"/>
      <c r="D81" s="182"/>
      <c r="E81" s="182"/>
      <c r="F81" s="184">
        <v>319</v>
      </c>
      <c r="G81" s="124"/>
    </row>
    <row r="82" spans="1:7" ht="31.5" outlineLevel="7">
      <c r="A82" s="185" t="s">
        <v>585</v>
      </c>
      <c r="B82" s="186" t="s">
        <v>1061</v>
      </c>
      <c r="C82" s="186" t="s">
        <v>586</v>
      </c>
      <c r="D82" s="185" t="s">
        <v>545</v>
      </c>
      <c r="E82" s="185" t="s">
        <v>545</v>
      </c>
      <c r="F82" s="187">
        <v>319</v>
      </c>
      <c r="G82" s="124"/>
    </row>
    <row r="83" spans="1:7" ht="31.5" outlineLevel="7">
      <c r="A83" s="182" t="s">
        <v>923</v>
      </c>
      <c r="B83" s="183" t="s">
        <v>1062</v>
      </c>
      <c r="C83" s="183"/>
      <c r="D83" s="182"/>
      <c r="E83" s="182"/>
      <c r="F83" s="184">
        <v>11330.8</v>
      </c>
      <c r="G83" s="124"/>
    </row>
    <row r="84" spans="1:7" ht="15.75" outlineLevel="7">
      <c r="A84" s="182" t="s">
        <v>833</v>
      </c>
      <c r="B84" s="183" t="s">
        <v>1063</v>
      </c>
      <c r="C84" s="183"/>
      <c r="D84" s="182"/>
      <c r="E84" s="182"/>
      <c r="F84" s="184">
        <v>2247.7</v>
      </c>
      <c r="G84" s="124"/>
    </row>
    <row r="85" spans="1:7" ht="15.75" outlineLevel="3">
      <c r="A85" s="185" t="s">
        <v>773</v>
      </c>
      <c r="B85" s="186" t="s">
        <v>1063</v>
      </c>
      <c r="C85" s="186" t="s">
        <v>774</v>
      </c>
      <c r="D85" s="185" t="s">
        <v>545</v>
      </c>
      <c r="E85" s="185" t="s">
        <v>545</v>
      </c>
      <c r="F85" s="187">
        <v>722.5</v>
      </c>
      <c r="G85" s="124"/>
    </row>
    <row r="86" spans="1:7" ht="31.5" outlineLevel="3">
      <c r="A86" s="185" t="s">
        <v>585</v>
      </c>
      <c r="B86" s="186" t="s">
        <v>1063</v>
      </c>
      <c r="C86" s="186" t="s">
        <v>586</v>
      </c>
      <c r="D86" s="185" t="s">
        <v>545</v>
      </c>
      <c r="E86" s="185" t="s">
        <v>545</v>
      </c>
      <c r="F86" s="187">
        <v>1068</v>
      </c>
      <c r="G86" s="124"/>
    </row>
    <row r="87" spans="1:7" ht="15.75" outlineLevel="7">
      <c r="A87" s="185" t="s">
        <v>777</v>
      </c>
      <c r="B87" s="186" t="s">
        <v>1063</v>
      </c>
      <c r="C87" s="186" t="s">
        <v>778</v>
      </c>
      <c r="D87" s="185" t="s">
        <v>545</v>
      </c>
      <c r="E87" s="185" t="s">
        <v>545</v>
      </c>
      <c r="F87" s="187">
        <v>457.2</v>
      </c>
      <c r="G87" s="124"/>
    </row>
    <row r="88" spans="1:7" ht="15.75" outlineLevel="7">
      <c r="A88" s="182" t="s">
        <v>835</v>
      </c>
      <c r="B88" s="183" t="s">
        <v>1064</v>
      </c>
      <c r="C88" s="183"/>
      <c r="D88" s="182"/>
      <c r="E88" s="182"/>
      <c r="F88" s="184">
        <v>3930.5</v>
      </c>
      <c r="G88" s="124"/>
    </row>
    <row r="89" spans="1:7" ht="15.75" outlineLevel="7">
      <c r="A89" s="185" t="s">
        <v>773</v>
      </c>
      <c r="B89" s="186" t="s">
        <v>1064</v>
      </c>
      <c r="C89" s="186" t="s">
        <v>774</v>
      </c>
      <c r="D89" s="185" t="s">
        <v>545</v>
      </c>
      <c r="E89" s="185" t="s">
        <v>545</v>
      </c>
      <c r="F89" s="187">
        <v>130.2</v>
      </c>
      <c r="G89" s="124"/>
    </row>
    <row r="90" spans="1:7" ht="31.5" outlineLevel="3">
      <c r="A90" s="185" t="s">
        <v>585</v>
      </c>
      <c r="B90" s="186" t="s">
        <v>1064</v>
      </c>
      <c r="C90" s="186" t="s">
        <v>586</v>
      </c>
      <c r="D90" s="185" t="s">
        <v>545</v>
      </c>
      <c r="E90" s="185" t="s">
        <v>545</v>
      </c>
      <c r="F90" s="187">
        <v>2634.4</v>
      </c>
      <c r="G90" s="124"/>
    </row>
    <row r="91" spans="1:7" ht="15.75" outlineLevel="3">
      <c r="A91" s="185" t="s">
        <v>777</v>
      </c>
      <c r="B91" s="186" t="s">
        <v>1064</v>
      </c>
      <c r="C91" s="186" t="s">
        <v>778</v>
      </c>
      <c r="D91" s="185" t="s">
        <v>545</v>
      </c>
      <c r="E91" s="185" t="s">
        <v>545</v>
      </c>
      <c r="F91" s="187">
        <v>1165.9</v>
      </c>
      <c r="G91" s="124"/>
    </row>
    <row r="92" spans="1:7" ht="15.75" outlineLevel="7">
      <c r="A92" s="182" t="s">
        <v>833</v>
      </c>
      <c r="B92" s="183" t="s">
        <v>1065</v>
      </c>
      <c r="C92" s="183"/>
      <c r="D92" s="182"/>
      <c r="E92" s="182"/>
      <c r="F92" s="184">
        <v>2400.6</v>
      </c>
      <c r="G92" s="124"/>
    </row>
    <row r="93" spans="1:7" ht="15.75" outlineLevel="7">
      <c r="A93" s="185" t="s">
        <v>773</v>
      </c>
      <c r="B93" s="186" t="s">
        <v>1065</v>
      </c>
      <c r="C93" s="186" t="s">
        <v>774</v>
      </c>
      <c r="D93" s="185" t="s">
        <v>545</v>
      </c>
      <c r="E93" s="185" t="s">
        <v>545</v>
      </c>
      <c r="F93" s="187">
        <v>989.5</v>
      </c>
      <c r="G93" s="124"/>
    </row>
    <row r="94" spans="1:7" ht="31.5" outlineLevel="7">
      <c r="A94" s="185" t="s">
        <v>585</v>
      </c>
      <c r="B94" s="186" t="s">
        <v>1065</v>
      </c>
      <c r="C94" s="186" t="s">
        <v>586</v>
      </c>
      <c r="D94" s="185" t="s">
        <v>545</v>
      </c>
      <c r="E94" s="185" t="s">
        <v>545</v>
      </c>
      <c r="F94" s="187">
        <v>1411.1</v>
      </c>
      <c r="G94" s="124"/>
    </row>
    <row r="95" spans="1:7" ht="31.5" outlineLevel="3">
      <c r="A95" s="182" t="s">
        <v>1066</v>
      </c>
      <c r="B95" s="183" t="s">
        <v>1067</v>
      </c>
      <c r="C95" s="183"/>
      <c r="D95" s="182"/>
      <c r="E95" s="182"/>
      <c r="F95" s="184">
        <v>2751.9</v>
      </c>
      <c r="G95" s="124"/>
    </row>
    <row r="96" spans="1:7" ht="15.75" outlineLevel="3">
      <c r="A96" s="185" t="s">
        <v>773</v>
      </c>
      <c r="B96" s="186" t="s">
        <v>1067</v>
      </c>
      <c r="C96" s="186" t="s">
        <v>774</v>
      </c>
      <c r="D96" s="185" t="s">
        <v>545</v>
      </c>
      <c r="E96" s="185" t="s">
        <v>545</v>
      </c>
      <c r="F96" s="187">
        <v>221.3</v>
      </c>
      <c r="G96" s="124"/>
    </row>
    <row r="97" spans="1:7" ht="31.5" outlineLevel="7">
      <c r="A97" s="185" t="s">
        <v>585</v>
      </c>
      <c r="B97" s="186" t="s">
        <v>1067</v>
      </c>
      <c r="C97" s="186" t="s">
        <v>586</v>
      </c>
      <c r="D97" s="185" t="s">
        <v>545</v>
      </c>
      <c r="E97" s="185" t="s">
        <v>545</v>
      </c>
      <c r="F97" s="187">
        <v>1914.2</v>
      </c>
      <c r="G97" s="124"/>
    </row>
    <row r="98" spans="1:7" ht="15.75" outlineLevel="7">
      <c r="A98" s="185" t="s">
        <v>777</v>
      </c>
      <c r="B98" s="186" t="s">
        <v>1067</v>
      </c>
      <c r="C98" s="186" t="s">
        <v>778</v>
      </c>
      <c r="D98" s="185" t="s">
        <v>545</v>
      </c>
      <c r="E98" s="185" t="s">
        <v>545</v>
      </c>
      <c r="F98" s="187">
        <v>616.3</v>
      </c>
      <c r="G98" s="124"/>
    </row>
    <row r="99" spans="1:7" ht="15.75" outlineLevel="7">
      <c r="A99" s="182" t="s">
        <v>924</v>
      </c>
      <c r="B99" s="183" t="s">
        <v>1068</v>
      </c>
      <c r="C99" s="183"/>
      <c r="D99" s="182"/>
      <c r="E99" s="182"/>
      <c r="F99" s="184">
        <v>27133.1</v>
      </c>
      <c r="G99" s="124"/>
    </row>
    <row r="100" spans="1:7" ht="15.75" outlineLevel="1">
      <c r="A100" s="182" t="s">
        <v>920</v>
      </c>
      <c r="B100" s="183" t="s">
        <v>1069</v>
      </c>
      <c r="C100" s="183"/>
      <c r="D100" s="182"/>
      <c r="E100" s="182"/>
      <c r="F100" s="184">
        <v>27133.1</v>
      </c>
      <c r="G100" s="130"/>
    </row>
    <row r="101" spans="1:7" ht="15.75" outlineLevel="2">
      <c r="A101" s="182" t="s">
        <v>841</v>
      </c>
      <c r="B101" s="183" t="s">
        <v>1070</v>
      </c>
      <c r="C101" s="183"/>
      <c r="D101" s="182"/>
      <c r="E101" s="182"/>
      <c r="F101" s="184">
        <v>25006.1</v>
      </c>
      <c r="G101" s="124"/>
    </row>
    <row r="102" spans="1:7" ht="15.75" outlineLevel="3">
      <c r="A102" s="185" t="s">
        <v>773</v>
      </c>
      <c r="B102" s="186" t="s">
        <v>1070</v>
      </c>
      <c r="C102" s="186" t="s">
        <v>774</v>
      </c>
      <c r="D102" s="185" t="s">
        <v>545</v>
      </c>
      <c r="E102" s="185" t="s">
        <v>528</v>
      </c>
      <c r="F102" s="187">
        <v>21989.7</v>
      </c>
      <c r="G102" s="124"/>
    </row>
    <row r="103" spans="1:7" ht="31.5" outlineLevel="3">
      <c r="A103" s="185" t="s">
        <v>585</v>
      </c>
      <c r="B103" s="186" t="s">
        <v>1070</v>
      </c>
      <c r="C103" s="186" t="s">
        <v>586</v>
      </c>
      <c r="D103" s="185" t="s">
        <v>545</v>
      </c>
      <c r="E103" s="185" t="s">
        <v>528</v>
      </c>
      <c r="F103" s="187">
        <v>2803.5</v>
      </c>
      <c r="G103" s="124"/>
    </row>
    <row r="104" spans="1:7" ht="15.75" outlineLevel="7">
      <c r="A104" s="185" t="s">
        <v>597</v>
      </c>
      <c r="B104" s="186" t="s">
        <v>1070</v>
      </c>
      <c r="C104" s="186" t="s">
        <v>598</v>
      </c>
      <c r="D104" s="185" t="s">
        <v>545</v>
      </c>
      <c r="E104" s="185" t="s">
        <v>528</v>
      </c>
      <c r="F104" s="187">
        <v>212.9</v>
      </c>
      <c r="G104" s="124"/>
    </row>
    <row r="105" spans="1:7" ht="15.75" outlineLevel="7">
      <c r="A105" s="182" t="s">
        <v>843</v>
      </c>
      <c r="B105" s="183" t="s">
        <v>1071</v>
      </c>
      <c r="C105" s="183"/>
      <c r="D105" s="182"/>
      <c r="E105" s="182"/>
      <c r="F105" s="184">
        <v>16.5</v>
      </c>
      <c r="G105" s="124"/>
    </row>
    <row r="106" spans="1:7" ht="31.5" outlineLevel="7">
      <c r="A106" s="185" t="s">
        <v>585</v>
      </c>
      <c r="B106" s="186" t="s">
        <v>1071</v>
      </c>
      <c r="C106" s="186" t="s">
        <v>586</v>
      </c>
      <c r="D106" s="185" t="s">
        <v>545</v>
      </c>
      <c r="E106" s="185" t="s">
        <v>528</v>
      </c>
      <c r="F106" s="187">
        <v>16.5</v>
      </c>
      <c r="G106" s="124"/>
    </row>
    <row r="107" spans="1:7" ht="31.5" outlineLevel="7">
      <c r="A107" s="182" t="s">
        <v>845</v>
      </c>
      <c r="B107" s="183" t="s">
        <v>1072</v>
      </c>
      <c r="C107" s="183"/>
      <c r="D107" s="182"/>
      <c r="E107" s="182"/>
      <c r="F107" s="184">
        <v>222</v>
      </c>
      <c r="G107" s="124"/>
    </row>
    <row r="108" spans="1:7" ht="31.5" outlineLevel="7">
      <c r="A108" s="185" t="s">
        <v>585</v>
      </c>
      <c r="B108" s="186" t="s">
        <v>1072</v>
      </c>
      <c r="C108" s="186" t="s">
        <v>586</v>
      </c>
      <c r="D108" s="185" t="s">
        <v>545</v>
      </c>
      <c r="E108" s="185" t="s">
        <v>528</v>
      </c>
      <c r="F108" s="187">
        <v>222</v>
      </c>
      <c r="G108" s="124"/>
    </row>
    <row r="109" spans="1:7" ht="15.75" outlineLevel="7">
      <c r="A109" s="182" t="s">
        <v>847</v>
      </c>
      <c r="B109" s="183" t="s">
        <v>1073</v>
      </c>
      <c r="C109" s="183"/>
      <c r="D109" s="182"/>
      <c r="E109" s="182"/>
      <c r="F109" s="184">
        <v>956</v>
      </c>
      <c r="G109" s="124"/>
    </row>
    <row r="110" spans="1:7" ht="31.5" outlineLevel="7">
      <c r="A110" s="185" t="s">
        <v>585</v>
      </c>
      <c r="B110" s="186" t="s">
        <v>1073</v>
      </c>
      <c r="C110" s="186" t="s">
        <v>586</v>
      </c>
      <c r="D110" s="185" t="s">
        <v>545</v>
      </c>
      <c r="E110" s="185" t="s">
        <v>528</v>
      </c>
      <c r="F110" s="187">
        <v>956</v>
      </c>
      <c r="G110" s="124"/>
    </row>
    <row r="111" spans="1:7" ht="47.25" outlineLevel="7">
      <c r="A111" s="182" t="s">
        <v>1025</v>
      </c>
      <c r="B111" s="183" t="s">
        <v>1074</v>
      </c>
      <c r="C111" s="183"/>
      <c r="D111" s="182"/>
      <c r="E111" s="182"/>
      <c r="F111" s="184">
        <v>932.5</v>
      </c>
      <c r="G111" s="124"/>
    </row>
    <row r="112" spans="1:7" ht="15.75" outlineLevel="7">
      <c r="A112" s="185" t="s">
        <v>773</v>
      </c>
      <c r="B112" s="186" t="s">
        <v>1074</v>
      </c>
      <c r="C112" s="186" t="s">
        <v>774</v>
      </c>
      <c r="D112" s="185" t="s">
        <v>545</v>
      </c>
      <c r="E112" s="185" t="s">
        <v>528</v>
      </c>
      <c r="F112" s="187">
        <v>861.2</v>
      </c>
      <c r="G112" s="124"/>
    </row>
    <row r="113" spans="1:7" ht="31.5" outlineLevel="7">
      <c r="A113" s="185" t="s">
        <v>585</v>
      </c>
      <c r="B113" s="186" t="s">
        <v>1074</v>
      </c>
      <c r="C113" s="186" t="s">
        <v>586</v>
      </c>
      <c r="D113" s="185" t="s">
        <v>545</v>
      </c>
      <c r="E113" s="185" t="s">
        <v>528</v>
      </c>
      <c r="F113" s="187">
        <v>70.9</v>
      </c>
      <c r="G113" s="124"/>
    </row>
    <row r="114" spans="1:7" ht="15.75" outlineLevel="7">
      <c r="A114" s="185" t="s">
        <v>597</v>
      </c>
      <c r="B114" s="186" t="s">
        <v>1074</v>
      </c>
      <c r="C114" s="186" t="s">
        <v>598</v>
      </c>
      <c r="D114" s="185" t="s">
        <v>545</v>
      </c>
      <c r="E114" s="185" t="s">
        <v>528</v>
      </c>
      <c r="F114" s="187">
        <v>0.5</v>
      </c>
      <c r="G114" s="124"/>
    </row>
    <row r="115" spans="1:7" ht="31.5" outlineLevel="3">
      <c r="A115" s="182" t="s">
        <v>925</v>
      </c>
      <c r="B115" s="183" t="s">
        <v>1075</v>
      </c>
      <c r="C115" s="183"/>
      <c r="D115" s="182"/>
      <c r="E115" s="182"/>
      <c r="F115" s="184">
        <v>84857.1</v>
      </c>
      <c r="G115" s="124"/>
    </row>
    <row r="116" spans="1:7" ht="15.75" outlineLevel="3">
      <c r="A116" s="182" t="s">
        <v>920</v>
      </c>
      <c r="B116" s="183" t="s">
        <v>1076</v>
      </c>
      <c r="C116" s="183"/>
      <c r="D116" s="182"/>
      <c r="E116" s="182"/>
      <c r="F116" s="184">
        <v>84857.1</v>
      </c>
      <c r="G116" s="124"/>
    </row>
    <row r="117" spans="1:7" ht="31.5" outlineLevel="7">
      <c r="A117" s="182" t="s">
        <v>815</v>
      </c>
      <c r="B117" s="183" t="s">
        <v>1077</v>
      </c>
      <c r="C117" s="183"/>
      <c r="D117" s="182"/>
      <c r="E117" s="182"/>
      <c r="F117" s="184">
        <v>29537.4</v>
      </c>
      <c r="G117" s="124"/>
    </row>
    <row r="118" spans="1:7" ht="15.75" outlineLevel="7">
      <c r="A118" s="185" t="s">
        <v>773</v>
      </c>
      <c r="B118" s="186" t="s">
        <v>1077</v>
      </c>
      <c r="C118" s="186" t="s">
        <v>774</v>
      </c>
      <c r="D118" s="185" t="s">
        <v>545</v>
      </c>
      <c r="E118" s="185" t="s">
        <v>517</v>
      </c>
      <c r="F118" s="187">
        <v>26483.8</v>
      </c>
      <c r="G118" s="124"/>
    </row>
    <row r="119" spans="1:7" ht="31.5" outlineLevel="7">
      <c r="A119" s="185" t="s">
        <v>585</v>
      </c>
      <c r="B119" s="186" t="s">
        <v>1077</v>
      </c>
      <c r="C119" s="186" t="s">
        <v>586</v>
      </c>
      <c r="D119" s="185" t="s">
        <v>545</v>
      </c>
      <c r="E119" s="185" t="s">
        <v>517</v>
      </c>
      <c r="F119" s="187">
        <v>3006.9</v>
      </c>
      <c r="G119" s="124"/>
    </row>
    <row r="120" spans="1:7" ht="15.75" outlineLevel="7">
      <c r="A120" s="185" t="s">
        <v>597</v>
      </c>
      <c r="B120" s="186" t="s">
        <v>1077</v>
      </c>
      <c r="C120" s="186" t="s">
        <v>598</v>
      </c>
      <c r="D120" s="185" t="s">
        <v>545</v>
      </c>
      <c r="E120" s="185" t="s">
        <v>517</v>
      </c>
      <c r="F120" s="187">
        <v>46.7</v>
      </c>
      <c r="G120" s="124"/>
    </row>
    <row r="121" spans="1:7" ht="15.75" outlineLevel="7">
      <c r="A121" s="182" t="s">
        <v>817</v>
      </c>
      <c r="B121" s="183" t="s">
        <v>1078</v>
      </c>
      <c r="C121" s="183"/>
      <c r="D121" s="182"/>
      <c r="E121" s="182"/>
      <c r="F121" s="184">
        <v>36652.2</v>
      </c>
      <c r="G121" s="124"/>
    </row>
    <row r="122" spans="1:7" ht="15.75" outlineLevel="7">
      <c r="A122" s="185" t="s">
        <v>777</v>
      </c>
      <c r="B122" s="186" t="s">
        <v>1078</v>
      </c>
      <c r="C122" s="186" t="s">
        <v>778</v>
      </c>
      <c r="D122" s="185" t="s">
        <v>545</v>
      </c>
      <c r="E122" s="185" t="s">
        <v>517</v>
      </c>
      <c r="F122" s="187">
        <v>36652.2</v>
      </c>
      <c r="G122" s="124"/>
    </row>
    <row r="123" spans="1:7" ht="31.5" outlineLevel="7">
      <c r="A123" s="182" t="s">
        <v>1024</v>
      </c>
      <c r="B123" s="183" t="s">
        <v>1079</v>
      </c>
      <c r="C123" s="183"/>
      <c r="D123" s="182"/>
      <c r="E123" s="182"/>
      <c r="F123" s="184">
        <v>11127.6</v>
      </c>
      <c r="G123" s="124"/>
    </row>
    <row r="124" spans="1:7" ht="15.75" outlineLevel="7">
      <c r="A124" s="185" t="s">
        <v>777</v>
      </c>
      <c r="B124" s="186" t="s">
        <v>1079</v>
      </c>
      <c r="C124" s="186" t="s">
        <v>778</v>
      </c>
      <c r="D124" s="185" t="s">
        <v>545</v>
      </c>
      <c r="E124" s="185" t="s">
        <v>517</v>
      </c>
      <c r="F124" s="187">
        <v>11127.6</v>
      </c>
      <c r="G124" s="124"/>
    </row>
    <row r="125" spans="1:7" ht="31.5" outlineLevel="7">
      <c r="A125" s="182" t="s">
        <v>819</v>
      </c>
      <c r="B125" s="183" t="s">
        <v>1080</v>
      </c>
      <c r="C125" s="183"/>
      <c r="D125" s="182"/>
      <c r="E125" s="182"/>
      <c r="F125" s="184">
        <v>1532.4</v>
      </c>
      <c r="G125" s="124"/>
    </row>
    <row r="126" spans="1:7" ht="31.5" outlineLevel="7">
      <c r="A126" s="185" t="s">
        <v>585</v>
      </c>
      <c r="B126" s="186" t="s">
        <v>1080</v>
      </c>
      <c r="C126" s="186" t="s">
        <v>586</v>
      </c>
      <c r="D126" s="185" t="s">
        <v>545</v>
      </c>
      <c r="E126" s="185" t="s">
        <v>517</v>
      </c>
      <c r="F126" s="187">
        <v>902.4</v>
      </c>
      <c r="G126" s="124"/>
    </row>
    <row r="127" spans="1:7" ht="15.75" outlineLevel="7">
      <c r="A127" s="185" t="s">
        <v>777</v>
      </c>
      <c r="B127" s="186" t="s">
        <v>1080</v>
      </c>
      <c r="C127" s="186" t="s">
        <v>778</v>
      </c>
      <c r="D127" s="185" t="s">
        <v>545</v>
      </c>
      <c r="E127" s="185" t="s">
        <v>517</v>
      </c>
      <c r="F127" s="187">
        <v>630</v>
      </c>
      <c r="G127" s="124"/>
    </row>
    <row r="128" spans="1:7" ht="31.5" outlineLevel="3">
      <c r="A128" s="182" t="s">
        <v>821</v>
      </c>
      <c r="B128" s="183" t="s">
        <v>1081</v>
      </c>
      <c r="C128" s="183"/>
      <c r="D128" s="182"/>
      <c r="E128" s="182"/>
      <c r="F128" s="184">
        <v>1461.8</v>
      </c>
      <c r="G128" s="124"/>
    </row>
    <row r="129" spans="1:7" ht="31.5" outlineLevel="3">
      <c r="A129" s="185" t="s">
        <v>585</v>
      </c>
      <c r="B129" s="186" t="s">
        <v>1081</v>
      </c>
      <c r="C129" s="186" t="s">
        <v>586</v>
      </c>
      <c r="D129" s="185" t="s">
        <v>545</v>
      </c>
      <c r="E129" s="185" t="s">
        <v>517</v>
      </c>
      <c r="F129" s="187">
        <v>1261.8</v>
      </c>
      <c r="G129" s="124"/>
    </row>
    <row r="130" spans="1:7" ht="15.75" outlineLevel="7">
      <c r="A130" s="185" t="s">
        <v>777</v>
      </c>
      <c r="B130" s="186" t="s">
        <v>1081</v>
      </c>
      <c r="C130" s="186" t="s">
        <v>778</v>
      </c>
      <c r="D130" s="185" t="s">
        <v>545</v>
      </c>
      <c r="E130" s="185" t="s">
        <v>517</v>
      </c>
      <c r="F130" s="187">
        <v>200</v>
      </c>
      <c r="G130" s="124"/>
    </row>
    <row r="131" spans="1:7" ht="63" outlineLevel="7">
      <c r="A131" s="182" t="s">
        <v>1082</v>
      </c>
      <c r="B131" s="183" t="s">
        <v>1083</v>
      </c>
      <c r="C131" s="183"/>
      <c r="D131" s="182"/>
      <c r="E131" s="182"/>
      <c r="F131" s="184">
        <v>3196.2</v>
      </c>
      <c r="G131" s="124"/>
    </row>
    <row r="132" spans="1:7" ht="15.75" outlineLevel="7">
      <c r="A132" s="185" t="s">
        <v>773</v>
      </c>
      <c r="B132" s="186" t="s">
        <v>1083</v>
      </c>
      <c r="C132" s="186" t="s">
        <v>774</v>
      </c>
      <c r="D132" s="185" t="s">
        <v>545</v>
      </c>
      <c r="E132" s="185" t="s">
        <v>517</v>
      </c>
      <c r="F132" s="187">
        <v>1721</v>
      </c>
      <c r="G132" s="124"/>
    </row>
    <row r="133" spans="1:7" ht="15.75" outlineLevel="3">
      <c r="A133" s="185" t="s">
        <v>777</v>
      </c>
      <c r="B133" s="186" t="s">
        <v>1083</v>
      </c>
      <c r="C133" s="186" t="s">
        <v>778</v>
      </c>
      <c r="D133" s="185" t="s">
        <v>545</v>
      </c>
      <c r="E133" s="185" t="s">
        <v>517</v>
      </c>
      <c r="F133" s="187">
        <v>1475.2</v>
      </c>
      <c r="G133" s="124"/>
    </row>
    <row r="134" spans="1:7" ht="31.5" outlineLevel="3">
      <c r="A134" s="182" t="s">
        <v>1084</v>
      </c>
      <c r="B134" s="183" t="s">
        <v>1085</v>
      </c>
      <c r="C134" s="183"/>
      <c r="D134" s="182"/>
      <c r="E134" s="182"/>
      <c r="F134" s="184">
        <v>1349.5</v>
      </c>
      <c r="G134" s="124"/>
    </row>
    <row r="135" spans="1:7" ht="31.5" outlineLevel="7">
      <c r="A135" s="185" t="s">
        <v>585</v>
      </c>
      <c r="B135" s="186" t="s">
        <v>1085</v>
      </c>
      <c r="C135" s="186" t="s">
        <v>586</v>
      </c>
      <c r="D135" s="185" t="s">
        <v>545</v>
      </c>
      <c r="E135" s="185" t="s">
        <v>517</v>
      </c>
      <c r="F135" s="187">
        <v>999.5</v>
      </c>
      <c r="G135" s="124"/>
    </row>
    <row r="136" spans="1:7" ht="15.75" outlineLevel="7">
      <c r="A136" s="185" t="s">
        <v>777</v>
      </c>
      <c r="B136" s="186" t="s">
        <v>1085</v>
      </c>
      <c r="C136" s="186" t="s">
        <v>778</v>
      </c>
      <c r="D136" s="185" t="s">
        <v>545</v>
      </c>
      <c r="E136" s="185" t="s">
        <v>517</v>
      </c>
      <c r="F136" s="187">
        <v>350</v>
      </c>
      <c r="G136" s="124"/>
    </row>
    <row r="137" spans="1:7" ht="31.5" outlineLevel="7">
      <c r="A137" s="182" t="s">
        <v>927</v>
      </c>
      <c r="B137" s="183" t="s">
        <v>1086</v>
      </c>
      <c r="C137" s="183"/>
      <c r="D137" s="182"/>
      <c r="E137" s="182"/>
      <c r="F137" s="184">
        <v>589567.3</v>
      </c>
      <c r="G137" s="124"/>
    </row>
    <row r="138" spans="1:7" ht="15.75" outlineLevel="3">
      <c r="A138" s="182" t="s">
        <v>920</v>
      </c>
      <c r="B138" s="183" t="s">
        <v>1087</v>
      </c>
      <c r="C138" s="183"/>
      <c r="D138" s="182"/>
      <c r="E138" s="182"/>
      <c r="F138" s="184">
        <v>504917.4</v>
      </c>
      <c r="G138" s="124"/>
    </row>
    <row r="139" spans="1:7" ht="31.5" outlineLevel="3">
      <c r="A139" s="182" t="s">
        <v>797</v>
      </c>
      <c r="B139" s="183" t="s">
        <v>1088</v>
      </c>
      <c r="C139" s="183"/>
      <c r="D139" s="182"/>
      <c r="E139" s="182"/>
      <c r="F139" s="184">
        <v>69820.6</v>
      </c>
      <c r="G139" s="124"/>
    </row>
    <row r="140" spans="1:7" ht="15.75" outlineLevel="7">
      <c r="A140" s="185" t="s">
        <v>773</v>
      </c>
      <c r="B140" s="186" t="s">
        <v>1088</v>
      </c>
      <c r="C140" s="186" t="s">
        <v>774</v>
      </c>
      <c r="D140" s="185" t="s">
        <v>545</v>
      </c>
      <c r="E140" s="185" t="s">
        <v>541</v>
      </c>
      <c r="F140" s="187">
        <v>7852.5</v>
      </c>
      <c r="G140" s="124"/>
    </row>
    <row r="141" spans="1:7" ht="31.5" outlineLevel="7">
      <c r="A141" s="185" t="s">
        <v>585</v>
      </c>
      <c r="B141" s="186" t="s">
        <v>1088</v>
      </c>
      <c r="C141" s="186" t="s">
        <v>586</v>
      </c>
      <c r="D141" s="185" t="s">
        <v>545</v>
      </c>
      <c r="E141" s="185" t="s">
        <v>541</v>
      </c>
      <c r="F141" s="187">
        <v>58192.2</v>
      </c>
      <c r="G141" s="124"/>
    </row>
    <row r="142" spans="1:7" ht="15.75" outlineLevel="7">
      <c r="A142" s="185" t="s">
        <v>1089</v>
      </c>
      <c r="B142" s="186" t="s">
        <v>1088</v>
      </c>
      <c r="C142" s="186" t="s">
        <v>1090</v>
      </c>
      <c r="D142" s="185" t="s">
        <v>545</v>
      </c>
      <c r="E142" s="185" t="s">
        <v>541</v>
      </c>
      <c r="F142" s="187">
        <v>11.2</v>
      </c>
      <c r="G142" s="124"/>
    </row>
    <row r="143" spans="1:7" ht="15.75" outlineLevel="7">
      <c r="A143" s="185" t="s">
        <v>597</v>
      </c>
      <c r="B143" s="186" t="s">
        <v>1088</v>
      </c>
      <c r="C143" s="186" t="s">
        <v>598</v>
      </c>
      <c r="D143" s="185" t="s">
        <v>545</v>
      </c>
      <c r="E143" s="185" t="s">
        <v>541</v>
      </c>
      <c r="F143" s="187">
        <v>3764.7</v>
      </c>
      <c r="G143" s="124"/>
    </row>
    <row r="144" spans="1:7" ht="31.5" outlineLevel="7">
      <c r="A144" s="182" t="s">
        <v>799</v>
      </c>
      <c r="B144" s="183" t="s">
        <v>1091</v>
      </c>
      <c r="C144" s="183"/>
      <c r="D144" s="182"/>
      <c r="E144" s="182"/>
      <c r="F144" s="184">
        <v>11779.9</v>
      </c>
      <c r="G144" s="124"/>
    </row>
    <row r="145" spans="1:7" ht="15.75" outlineLevel="7">
      <c r="A145" s="185" t="s">
        <v>773</v>
      </c>
      <c r="B145" s="186" t="s">
        <v>1091</v>
      </c>
      <c r="C145" s="186" t="s">
        <v>774</v>
      </c>
      <c r="D145" s="185" t="s">
        <v>545</v>
      </c>
      <c r="E145" s="185" t="s">
        <v>541</v>
      </c>
      <c r="F145" s="187">
        <v>6620.2</v>
      </c>
      <c r="G145" s="124"/>
    </row>
    <row r="146" spans="1:7" ht="31.5" outlineLevel="7">
      <c r="A146" s="185" t="s">
        <v>585</v>
      </c>
      <c r="B146" s="186" t="s">
        <v>1091</v>
      </c>
      <c r="C146" s="186" t="s">
        <v>586</v>
      </c>
      <c r="D146" s="185" t="s">
        <v>545</v>
      </c>
      <c r="E146" s="185" t="s">
        <v>541</v>
      </c>
      <c r="F146" s="187">
        <v>342.8</v>
      </c>
      <c r="G146" s="124"/>
    </row>
    <row r="147" spans="1:7" ht="15.75" outlineLevel="3">
      <c r="A147" s="185" t="s">
        <v>777</v>
      </c>
      <c r="B147" s="186" t="s">
        <v>1091</v>
      </c>
      <c r="C147" s="186" t="s">
        <v>778</v>
      </c>
      <c r="D147" s="185" t="s">
        <v>545</v>
      </c>
      <c r="E147" s="185" t="s">
        <v>541</v>
      </c>
      <c r="F147" s="187">
        <v>4816.9</v>
      </c>
      <c r="G147" s="124"/>
    </row>
    <row r="148" spans="1:7" ht="15.75" outlineLevel="3">
      <c r="A148" s="182" t="s">
        <v>801</v>
      </c>
      <c r="B148" s="183" t="s">
        <v>1092</v>
      </c>
      <c r="C148" s="183"/>
      <c r="D148" s="182"/>
      <c r="E148" s="182"/>
      <c r="F148" s="184">
        <v>28698.9</v>
      </c>
      <c r="G148" s="124"/>
    </row>
    <row r="149" spans="1:7" ht="15.75" outlineLevel="7">
      <c r="A149" s="185" t="s">
        <v>777</v>
      </c>
      <c r="B149" s="186" t="s">
        <v>1092</v>
      </c>
      <c r="C149" s="186" t="s">
        <v>778</v>
      </c>
      <c r="D149" s="185" t="s">
        <v>545</v>
      </c>
      <c r="E149" s="185" t="s">
        <v>541</v>
      </c>
      <c r="F149" s="187">
        <v>28698.9</v>
      </c>
      <c r="G149" s="124"/>
    </row>
    <row r="150" spans="1:7" ht="15.75" outlineLevel="7">
      <c r="A150" s="182" t="s">
        <v>673</v>
      </c>
      <c r="B150" s="183" t="s">
        <v>1093</v>
      </c>
      <c r="C150" s="183"/>
      <c r="D150" s="182"/>
      <c r="E150" s="182"/>
      <c r="F150" s="184">
        <v>1827.5</v>
      </c>
      <c r="G150" s="124"/>
    </row>
    <row r="151" spans="1:7" ht="31.5" outlineLevel="7">
      <c r="A151" s="185" t="s">
        <v>665</v>
      </c>
      <c r="B151" s="186" t="s">
        <v>1093</v>
      </c>
      <c r="C151" s="186" t="s">
        <v>666</v>
      </c>
      <c r="D151" s="185" t="s">
        <v>519</v>
      </c>
      <c r="E151" s="185" t="s">
        <v>534</v>
      </c>
      <c r="F151" s="187">
        <v>1827.5</v>
      </c>
      <c r="G151" s="124"/>
    </row>
    <row r="152" spans="1:7" ht="31.5" outlineLevel="7">
      <c r="A152" s="182" t="s">
        <v>803</v>
      </c>
      <c r="B152" s="183" t="s">
        <v>1094</v>
      </c>
      <c r="C152" s="183"/>
      <c r="D152" s="182"/>
      <c r="E152" s="182"/>
      <c r="F152" s="184">
        <v>2123.6</v>
      </c>
      <c r="G152" s="124"/>
    </row>
    <row r="153" spans="1:7" ht="31.5" outlineLevel="7">
      <c r="A153" s="185" t="s">
        <v>585</v>
      </c>
      <c r="B153" s="186" t="s">
        <v>1094</v>
      </c>
      <c r="C153" s="186" t="s">
        <v>586</v>
      </c>
      <c r="D153" s="185" t="s">
        <v>545</v>
      </c>
      <c r="E153" s="185" t="s">
        <v>541</v>
      </c>
      <c r="F153" s="187">
        <v>1913.6</v>
      </c>
      <c r="G153" s="124"/>
    </row>
    <row r="154" spans="1:7" ht="15.75" outlineLevel="7">
      <c r="A154" s="185" t="s">
        <v>777</v>
      </c>
      <c r="B154" s="186" t="s">
        <v>1094</v>
      </c>
      <c r="C154" s="186" t="s">
        <v>778</v>
      </c>
      <c r="D154" s="185" t="s">
        <v>545</v>
      </c>
      <c r="E154" s="185" t="s">
        <v>541</v>
      </c>
      <c r="F154" s="187">
        <v>210</v>
      </c>
      <c r="G154" s="124"/>
    </row>
    <row r="155" spans="1:7" ht="15.75" outlineLevel="7">
      <c r="A155" s="182" t="s">
        <v>703</v>
      </c>
      <c r="B155" s="183" t="s">
        <v>1095</v>
      </c>
      <c r="C155" s="183"/>
      <c r="D155" s="182"/>
      <c r="E155" s="182"/>
      <c r="F155" s="184">
        <v>20290.5</v>
      </c>
      <c r="G155" s="124"/>
    </row>
    <row r="156" spans="1:7" ht="31.5" outlineLevel="3">
      <c r="A156" s="185" t="s">
        <v>585</v>
      </c>
      <c r="B156" s="186" t="s">
        <v>1095</v>
      </c>
      <c r="C156" s="186" t="s">
        <v>586</v>
      </c>
      <c r="D156" s="185" t="s">
        <v>545</v>
      </c>
      <c r="E156" s="185" t="s">
        <v>541</v>
      </c>
      <c r="F156" s="187">
        <v>18927.5</v>
      </c>
      <c r="G156" s="124"/>
    </row>
    <row r="157" spans="1:7" ht="15.75" outlineLevel="3">
      <c r="A157" s="185" t="s">
        <v>777</v>
      </c>
      <c r="B157" s="186" t="s">
        <v>1095</v>
      </c>
      <c r="C157" s="186" t="s">
        <v>778</v>
      </c>
      <c r="D157" s="185" t="s">
        <v>545</v>
      </c>
      <c r="E157" s="185" t="s">
        <v>541</v>
      </c>
      <c r="F157" s="187">
        <v>1363</v>
      </c>
      <c r="G157" s="124"/>
    </row>
    <row r="158" spans="1:7" ht="47.25" outlineLevel="7">
      <c r="A158" s="182" t="s">
        <v>805</v>
      </c>
      <c r="B158" s="183" t="s">
        <v>1096</v>
      </c>
      <c r="C158" s="183"/>
      <c r="D158" s="182"/>
      <c r="E158" s="182"/>
      <c r="F158" s="184">
        <v>341246.2</v>
      </c>
      <c r="G158" s="124"/>
    </row>
    <row r="159" spans="1:7" ht="15.75" outlineLevel="7">
      <c r="A159" s="185" t="s">
        <v>773</v>
      </c>
      <c r="B159" s="186" t="s">
        <v>1096</v>
      </c>
      <c r="C159" s="186" t="s">
        <v>774</v>
      </c>
      <c r="D159" s="185" t="s">
        <v>545</v>
      </c>
      <c r="E159" s="185" t="s">
        <v>541</v>
      </c>
      <c r="F159" s="187">
        <v>219819.8</v>
      </c>
      <c r="G159" s="124"/>
    </row>
    <row r="160" spans="1:7" ht="31.5" outlineLevel="7">
      <c r="A160" s="185" t="s">
        <v>585</v>
      </c>
      <c r="B160" s="186" t="s">
        <v>1096</v>
      </c>
      <c r="C160" s="186" t="s">
        <v>586</v>
      </c>
      <c r="D160" s="185" t="s">
        <v>545</v>
      </c>
      <c r="E160" s="185" t="s">
        <v>541</v>
      </c>
      <c r="F160" s="187">
        <v>18288.3</v>
      </c>
      <c r="G160" s="124"/>
    </row>
    <row r="161" spans="1:7" ht="15.75" outlineLevel="7">
      <c r="A161" s="185" t="s">
        <v>777</v>
      </c>
      <c r="B161" s="186" t="s">
        <v>1096</v>
      </c>
      <c r="C161" s="186" t="s">
        <v>778</v>
      </c>
      <c r="D161" s="185" t="s">
        <v>545</v>
      </c>
      <c r="E161" s="185" t="s">
        <v>541</v>
      </c>
      <c r="F161" s="187">
        <v>103138.1</v>
      </c>
      <c r="G161" s="124"/>
    </row>
    <row r="162" spans="1:7" ht="31.5" outlineLevel="7">
      <c r="A162" s="182" t="s">
        <v>1097</v>
      </c>
      <c r="B162" s="183" t="s">
        <v>1098</v>
      </c>
      <c r="C162" s="183"/>
      <c r="D162" s="182"/>
      <c r="E162" s="182"/>
      <c r="F162" s="184">
        <v>28562.1</v>
      </c>
      <c r="G162" s="124"/>
    </row>
    <row r="163" spans="1:7" ht="31.5" outlineLevel="7">
      <c r="A163" s="185" t="s">
        <v>585</v>
      </c>
      <c r="B163" s="186" t="s">
        <v>1098</v>
      </c>
      <c r="C163" s="186" t="s">
        <v>586</v>
      </c>
      <c r="D163" s="185" t="s">
        <v>545</v>
      </c>
      <c r="E163" s="185" t="s">
        <v>541</v>
      </c>
      <c r="F163" s="187">
        <v>22846.9</v>
      </c>
      <c r="G163" s="124"/>
    </row>
    <row r="164" spans="1:7" ht="15.75" outlineLevel="7">
      <c r="A164" s="185" t="s">
        <v>777</v>
      </c>
      <c r="B164" s="186" t="s">
        <v>1098</v>
      </c>
      <c r="C164" s="186" t="s">
        <v>778</v>
      </c>
      <c r="D164" s="185" t="s">
        <v>545</v>
      </c>
      <c r="E164" s="185" t="s">
        <v>541</v>
      </c>
      <c r="F164" s="187">
        <v>5715.2</v>
      </c>
      <c r="G164" s="124"/>
    </row>
    <row r="165" spans="1:7" ht="31.5" outlineLevel="7">
      <c r="A165" s="182" t="s">
        <v>1099</v>
      </c>
      <c r="B165" s="183" t="s">
        <v>1100</v>
      </c>
      <c r="C165" s="183"/>
      <c r="D165" s="182"/>
      <c r="E165" s="182"/>
      <c r="F165" s="184">
        <v>300</v>
      </c>
      <c r="G165" s="124"/>
    </row>
    <row r="166" spans="1:7" ht="31.5" outlineLevel="7">
      <c r="A166" s="185" t="s">
        <v>585</v>
      </c>
      <c r="B166" s="186" t="s">
        <v>1100</v>
      </c>
      <c r="C166" s="186" t="s">
        <v>586</v>
      </c>
      <c r="D166" s="185" t="s">
        <v>545</v>
      </c>
      <c r="E166" s="185" t="s">
        <v>528</v>
      </c>
      <c r="F166" s="187">
        <v>200</v>
      </c>
      <c r="G166" s="124"/>
    </row>
    <row r="167" spans="1:7" ht="15.75" outlineLevel="7">
      <c r="A167" s="185" t="s">
        <v>777</v>
      </c>
      <c r="B167" s="186" t="s">
        <v>1100</v>
      </c>
      <c r="C167" s="186" t="s">
        <v>778</v>
      </c>
      <c r="D167" s="185" t="s">
        <v>545</v>
      </c>
      <c r="E167" s="185" t="s">
        <v>528</v>
      </c>
      <c r="F167" s="187">
        <v>100</v>
      </c>
      <c r="G167" s="124"/>
    </row>
    <row r="168" spans="1:7" ht="15.75" outlineLevel="7">
      <c r="A168" s="182" t="s">
        <v>1017</v>
      </c>
      <c r="B168" s="183" t="s">
        <v>1101</v>
      </c>
      <c r="C168" s="183"/>
      <c r="D168" s="182"/>
      <c r="E168" s="182"/>
      <c r="F168" s="184">
        <v>268.1</v>
      </c>
      <c r="G168" s="124"/>
    </row>
    <row r="169" spans="1:7" ht="31.5" outlineLevel="3">
      <c r="A169" s="185" t="s">
        <v>585</v>
      </c>
      <c r="B169" s="186" t="s">
        <v>1101</v>
      </c>
      <c r="C169" s="186" t="s">
        <v>586</v>
      </c>
      <c r="D169" s="185" t="s">
        <v>545</v>
      </c>
      <c r="E169" s="185" t="s">
        <v>541</v>
      </c>
      <c r="F169" s="187">
        <v>175</v>
      </c>
      <c r="G169" s="124"/>
    </row>
    <row r="170" spans="1:7" ht="15.75" outlineLevel="3">
      <c r="A170" s="185" t="s">
        <v>777</v>
      </c>
      <c r="B170" s="186" t="s">
        <v>1101</v>
      </c>
      <c r="C170" s="186" t="s">
        <v>778</v>
      </c>
      <c r="D170" s="185" t="s">
        <v>545</v>
      </c>
      <c r="E170" s="185" t="s">
        <v>541</v>
      </c>
      <c r="F170" s="187">
        <v>93.1</v>
      </c>
      <c r="G170" s="124"/>
    </row>
    <row r="171" spans="1:7" ht="15.75" outlineLevel="7">
      <c r="A171" s="182" t="s">
        <v>928</v>
      </c>
      <c r="B171" s="183" t="s">
        <v>1102</v>
      </c>
      <c r="C171" s="183"/>
      <c r="D171" s="182"/>
      <c r="E171" s="182"/>
      <c r="F171" s="184">
        <v>500</v>
      </c>
      <c r="G171" s="124"/>
    </row>
    <row r="172" spans="1:7" ht="47.25" outlineLevel="7">
      <c r="A172" s="182" t="s">
        <v>807</v>
      </c>
      <c r="B172" s="183" t="s">
        <v>1103</v>
      </c>
      <c r="C172" s="183"/>
      <c r="D172" s="182"/>
      <c r="E172" s="182"/>
      <c r="F172" s="184">
        <v>500</v>
      </c>
      <c r="G172" s="124"/>
    </row>
    <row r="173" spans="1:7" ht="31.5" outlineLevel="7">
      <c r="A173" s="185" t="s">
        <v>585</v>
      </c>
      <c r="B173" s="186" t="s">
        <v>1103</v>
      </c>
      <c r="C173" s="186" t="s">
        <v>586</v>
      </c>
      <c r="D173" s="185" t="s">
        <v>545</v>
      </c>
      <c r="E173" s="185" t="s">
        <v>541</v>
      </c>
      <c r="F173" s="187">
        <v>330</v>
      </c>
      <c r="G173" s="124"/>
    </row>
    <row r="174" spans="1:7" ht="15.75" outlineLevel="3">
      <c r="A174" s="185" t="s">
        <v>777</v>
      </c>
      <c r="B174" s="186" t="s">
        <v>1103</v>
      </c>
      <c r="C174" s="186" t="s">
        <v>778</v>
      </c>
      <c r="D174" s="185" t="s">
        <v>545</v>
      </c>
      <c r="E174" s="185" t="s">
        <v>541</v>
      </c>
      <c r="F174" s="187">
        <v>170</v>
      </c>
      <c r="G174" s="124"/>
    </row>
    <row r="175" spans="1:7" ht="31.5" outlineLevel="3">
      <c r="A175" s="182" t="s">
        <v>926</v>
      </c>
      <c r="B175" s="183" t="s">
        <v>1104</v>
      </c>
      <c r="C175" s="183"/>
      <c r="D175" s="182"/>
      <c r="E175" s="182"/>
      <c r="F175" s="184">
        <v>78451.1</v>
      </c>
      <c r="G175" s="124"/>
    </row>
    <row r="176" spans="1:7" ht="15.75" outlineLevel="7">
      <c r="A176" s="182" t="s">
        <v>1105</v>
      </c>
      <c r="B176" s="183" t="s">
        <v>1106</v>
      </c>
      <c r="C176" s="183"/>
      <c r="D176" s="182"/>
      <c r="E176" s="182"/>
      <c r="F176" s="184">
        <v>78451.1</v>
      </c>
      <c r="G176" s="124"/>
    </row>
    <row r="177" spans="1:7" ht="31.5" outlineLevel="7">
      <c r="A177" s="185" t="s">
        <v>585</v>
      </c>
      <c r="B177" s="186" t="s">
        <v>1106</v>
      </c>
      <c r="C177" s="186" t="s">
        <v>586</v>
      </c>
      <c r="D177" s="185" t="s">
        <v>545</v>
      </c>
      <c r="E177" s="185" t="s">
        <v>541</v>
      </c>
      <c r="F177" s="187">
        <v>78451.1</v>
      </c>
      <c r="G177" s="124"/>
    </row>
    <row r="178" spans="1:7" ht="31.5" outlineLevel="7">
      <c r="A178" s="182" t="s">
        <v>1019</v>
      </c>
      <c r="B178" s="183" t="s">
        <v>1107</v>
      </c>
      <c r="C178" s="183"/>
      <c r="D178" s="182"/>
      <c r="E178" s="182"/>
      <c r="F178" s="184">
        <v>3348.1</v>
      </c>
      <c r="G178" s="124"/>
    </row>
    <row r="179" spans="1:7" ht="31.5" outlineLevel="7">
      <c r="A179" s="185" t="s">
        <v>585</v>
      </c>
      <c r="B179" s="186" t="s">
        <v>1107</v>
      </c>
      <c r="C179" s="186" t="s">
        <v>586</v>
      </c>
      <c r="D179" s="185" t="s">
        <v>545</v>
      </c>
      <c r="E179" s="185" t="s">
        <v>541</v>
      </c>
      <c r="F179" s="187">
        <v>3348.1</v>
      </c>
      <c r="G179" s="124"/>
    </row>
    <row r="180" spans="1:7" ht="31.5" outlineLevel="7">
      <c r="A180" s="182" t="s">
        <v>1021</v>
      </c>
      <c r="B180" s="183" t="s">
        <v>1108</v>
      </c>
      <c r="C180" s="183"/>
      <c r="D180" s="182"/>
      <c r="E180" s="182"/>
      <c r="F180" s="184">
        <v>2350.8</v>
      </c>
      <c r="G180" s="124"/>
    </row>
    <row r="181" spans="1:7" ht="31.5" outlineLevel="7">
      <c r="A181" s="185" t="s">
        <v>585</v>
      </c>
      <c r="B181" s="186" t="s">
        <v>1108</v>
      </c>
      <c r="C181" s="186" t="s">
        <v>586</v>
      </c>
      <c r="D181" s="185" t="s">
        <v>545</v>
      </c>
      <c r="E181" s="185" t="s">
        <v>541</v>
      </c>
      <c r="F181" s="187">
        <v>2350.8</v>
      </c>
      <c r="G181" s="124"/>
    </row>
    <row r="182" spans="1:7" ht="31.5" outlineLevel="7">
      <c r="A182" s="182" t="s">
        <v>929</v>
      </c>
      <c r="B182" s="183" t="s">
        <v>1109</v>
      </c>
      <c r="C182" s="183"/>
      <c r="D182" s="182"/>
      <c r="E182" s="182"/>
      <c r="F182" s="184">
        <v>49623.6</v>
      </c>
      <c r="G182" s="124"/>
    </row>
    <row r="183" spans="1:7" ht="31.5" outlineLevel="3">
      <c r="A183" s="182" t="s">
        <v>930</v>
      </c>
      <c r="B183" s="183" t="s">
        <v>1110</v>
      </c>
      <c r="C183" s="183"/>
      <c r="D183" s="182"/>
      <c r="E183" s="182"/>
      <c r="F183" s="184">
        <v>18154.9</v>
      </c>
      <c r="G183" s="124"/>
    </row>
    <row r="184" spans="1:7" ht="31.5" outlineLevel="3">
      <c r="A184" s="182" t="s">
        <v>931</v>
      </c>
      <c r="B184" s="183" t="s">
        <v>1111</v>
      </c>
      <c r="C184" s="183"/>
      <c r="D184" s="182"/>
      <c r="E184" s="182"/>
      <c r="F184" s="184">
        <v>18154.9</v>
      </c>
      <c r="G184" s="124"/>
    </row>
    <row r="185" spans="1:7" ht="47.25" outlineLevel="7">
      <c r="A185" s="182" t="s">
        <v>740</v>
      </c>
      <c r="B185" s="183" t="s">
        <v>1112</v>
      </c>
      <c r="C185" s="183"/>
      <c r="D185" s="182"/>
      <c r="E185" s="182"/>
      <c r="F185" s="184">
        <v>14255.4</v>
      </c>
      <c r="G185" s="124"/>
    </row>
    <row r="186" spans="1:7" ht="15.75" outlineLevel="7">
      <c r="A186" s="185" t="s">
        <v>671</v>
      </c>
      <c r="B186" s="186" t="s">
        <v>1112</v>
      </c>
      <c r="C186" s="186" t="s">
        <v>672</v>
      </c>
      <c r="D186" s="185" t="s">
        <v>554</v>
      </c>
      <c r="E186" s="185" t="s">
        <v>515</v>
      </c>
      <c r="F186" s="187">
        <v>14255.4</v>
      </c>
      <c r="G186" s="124"/>
    </row>
    <row r="187" spans="1:7" ht="31.5" outlineLevel="7">
      <c r="A187" s="182" t="s">
        <v>742</v>
      </c>
      <c r="B187" s="183" t="s">
        <v>1113</v>
      </c>
      <c r="C187" s="183"/>
      <c r="D187" s="182"/>
      <c r="E187" s="182"/>
      <c r="F187" s="184">
        <v>3899.5</v>
      </c>
      <c r="G187" s="124"/>
    </row>
    <row r="188" spans="1:7" ht="15.75" outlineLevel="2">
      <c r="A188" s="185" t="s">
        <v>744</v>
      </c>
      <c r="B188" s="186" t="s">
        <v>1113</v>
      </c>
      <c r="C188" s="186" t="s">
        <v>745</v>
      </c>
      <c r="D188" s="185" t="s">
        <v>554</v>
      </c>
      <c r="E188" s="185" t="s">
        <v>517</v>
      </c>
      <c r="F188" s="187">
        <v>3899.5</v>
      </c>
      <c r="G188" s="124"/>
    </row>
    <row r="189" spans="1:7" ht="15.75" outlineLevel="3">
      <c r="A189" s="182" t="s">
        <v>932</v>
      </c>
      <c r="B189" s="183" t="s">
        <v>1114</v>
      </c>
      <c r="C189" s="183"/>
      <c r="D189" s="182"/>
      <c r="E189" s="182"/>
      <c r="F189" s="184">
        <v>185</v>
      </c>
      <c r="G189" s="124"/>
    </row>
    <row r="190" spans="1:7" ht="31.5" outlineLevel="3">
      <c r="A190" s="182" t="s">
        <v>917</v>
      </c>
      <c r="B190" s="183" t="s">
        <v>1115</v>
      </c>
      <c r="C190" s="183"/>
      <c r="D190" s="182"/>
      <c r="E190" s="182"/>
      <c r="F190" s="184">
        <v>185</v>
      </c>
      <c r="G190" s="124"/>
    </row>
    <row r="191" spans="1:7" ht="15.75" outlineLevel="7">
      <c r="A191" s="182" t="s">
        <v>992</v>
      </c>
      <c r="B191" s="183" t="s">
        <v>1116</v>
      </c>
      <c r="C191" s="183"/>
      <c r="D191" s="182"/>
      <c r="E191" s="182"/>
      <c r="F191" s="184">
        <v>185</v>
      </c>
      <c r="G191" s="124"/>
    </row>
    <row r="192" spans="1:7" ht="31.5" outlineLevel="7">
      <c r="A192" s="185" t="s">
        <v>585</v>
      </c>
      <c r="B192" s="186" t="s">
        <v>1116</v>
      </c>
      <c r="C192" s="186" t="s">
        <v>586</v>
      </c>
      <c r="D192" s="185" t="s">
        <v>515</v>
      </c>
      <c r="E192" s="185" t="s">
        <v>525</v>
      </c>
      <c r="F192" s="187">
        <v>40</v>
      </c>
      <c r="G192" s="124"/>
    </row>
    <row r="193" spans="1:7" ht="31.5" outlineLevel="7">
      <c r="A193" s="185" t="s">
        <v>585</v>
      </c>
      <c r="B193" s="186" t="s">
        <v>1116</v>
      </c>
      <c r="C193" s="186" t="s">
        <v>586</v>
      </c>
      <c r="D193" s="185" t="s">
        <v>545</v>
      </c>
      <c r="E193" s="185" t="s">
        <v>545</v>
      </c>
      <c r="F193" s="187">
        <v>145</v>
      </c>
      <c r="G193" s="124"/>
    </row>
    <row r="194" spans="1:7" ht="31.5" outlineLevel="7">
      <c r="A194" s="182" t="s">
        <v>934</v>
      </c>
      <c r="B194" s="183" t="s">
        <v>1117</v>
      </c>
      <c r="C194" s="183"/>
      <c r="D194" s="182"/>
      <c r="E194" s="182"/>
      <c r="F194" s="184">
        <v>967.4</v>
      </c>
      <c r="G194" s="124"/>
    </row>
    <row r="195" spans="1:7" ht="31.5" outlineLevel="7">
      <c r="A195" s="182" t="s">
        <v>935</v>
      </c>
      <c r="B195" s="183" t="s">
        <v>1118</v>
      </c>
      <c r="C195" s="183"/>
      <c r="D195" s="182"/>
      <c r="E195" s="182"/>
      <c r="F195" s="184">
        <v>967.4</v>
      </c>
      <c r="G195" s="124"/>
    </row>
    <row r="196" spans="1:7" ht="31.5" outlineLevel="7">
      <c r="A196" s="182" t="s">
        <v>613</v>
      </c>
      <c r="B196" s="183" t="s">
        <v>1119</v>
      </c>
      <c r="C196" s="183"/>
      <c r="D196" s="182"/>
      <c r="E196" s="182"/>
      <c r="F196" s="184">
        <v>320</v>
      </c>
      <c r="G196" s="124"/>
    </row>
    <row r="197" spans="1:7" ht="31.5" outlineLevel="7">
      <c r="A197" s="185" t="s">
        <v>617</v>
      </c>
      <c r="B197" s="186" t="s">
        <v>1119</v>
      </c>
      <c r="C197" s="186" t="s">
        <v>618</v>
      </c>
      <c r="D197" s="185" t="s">
        <v>515</v>
      </c>
      <c r="E197" s="185" t="s">
        <v>525</v>
      </c>
      <c r="F197" s="187">
        <v>320</v>
      </c>
      <c r="G197" s="124"/>
    </row>
    <row r="198" spans="1:7" ht="31.5" outlineLevel="2">
      <c r="A198" s="182" t="s">
        <v>619</v>
      </c>
      <c r="B198" s="183" t="s">
        <v>1120</v>
      </c>
      <c r="C198" s="183"/>
      <c r="D198" s="182"/>
      <c r="E198" s="182"/>
      <c r="F198" s="184">
        <v>320.4</v>
      </c>
      <c r="G198" s="124"/>
    </row>
    <row r="199" spans="1:7" ht="31.5" outlineLevel="3">
      <c r="A199" s="185" t="s">
        <v>585</v>
      </c>
      <c r="B199" s="186" t="s">
        <v>1120</v>
      </c>
      <c r="C199" s="186" t="s">
        <v>586</v>
      </c>
      <c r="D199" s="185" t="s">
        <v>515</v>
      </c>
      <c r="E199" s="185" t="s">
        <v>525</v>
      </c>
      <c r="F199" s="187">
        <v>320.4</v>
      </c>
      <c r="G199" s="124"/>
    </row>
    <row r="200" spans="1:7" ht="47.25" outlineLevel="3">
      <c r="A200" s="182" t="s">
        <v>621</v>
      </c>
      <c r="B200" s="183" t="s">
        <v>1121</v>
      </c>
      <c r="C200" s="183"/>
      <c r="D200" s="182"/>
      <c r="E200" s="182"/>
      <c r="F200" s="184">
        <v>327</v>
      </c>
      <c r="G200" s="124"/>
    </row>
    <row r="201" spans="1:7" ht="31.5" outlineLevel="7">
      <c r="A201" s="185" t="s">
        <v>617</v>
      </c>
      <c r="B201" s="186" t="s">
        <v>1121</v>
      </c>
      <c r="C201" s="186" t="s">
        <v>618</v>
      </c>
      <c r="D201" s="185" t="s">
        <v>515</v>
      </c>
      <c r="E201" s="185" t="s">
        <v>525</v>
      </c>
      <c r="F201" s="187">
        <v>327</v>
      </c>
      <c r="G201" s="124"/>
    </row>
    <row r="202" spans="1:7" ht="31.5" outlineLevel="7">
      <c r="A202" s="182" t="s">
        <v>936</v>
      </c>
      <c r="B202" s="183" t="s">
        <v>1122</v>
      </c>
      <c r="C202" s="183"/>
      <c r="D202" s="182"/>
      <c r="E202" s="182"/>
      <c r="F202" s="184">
        <v>300</v>
      </c>
      <c r="G202" s="124"/>
    </row>
    <row r="203" spans="1:7" ht="31.5" outlineLevel="7">
      <c r="A203" s="182" t="s">
        <v>937</v>
      </c>
      <c r="B203" s="183" t="s">
        <v>1123</v>
      </c>
      <c r="C203" s="183"/>
      <c r="D203" s="182"/>
      <c r="E203" s="182"/>
      <c r="F203" s="184">
        <v>300</v>
      </c>
      <c r="G203" s="124"/>
    </row>
    <row r="204" spans="1:7" ht="31.5" outlineLevel="1">
      <c r="A204" s="182" t="s">
        <v>1013</v>
      </c>
      <c r="B204" s="183" t="s">
        <v>1124</v>
      </c>
      <c r="C204" s="183"/>
      <c r="D204" s="182"/>
      <c r="E204" s="182"/>
      <c r="F204" s="184">
        <v>300</v>
      </c>
      <c r="G204" s="124"/>
    </row>
    <row r="205" spans="1:7" ht="31.5" outlineLevel="2">
      <c r="A205" s="185" t="s">
        <v>585</v>
      </c>
      <c r="B205" s="186" t="s">
        <v>1124</v>
      </c>
      <c r="C205" s="186" t="s">
        <v>586</v>
      </c>
      <c r="D205" s="185" t="s">
        <v>545</v>
      </c>
      <c r="E205" s="185" t="s">
        <v>515</v>
      </c>
      <c r="F205" s="187">
        <v>100</v>
      </c>
      <c r="G205" s="124"/>
    </row>
    <row r="206" spans="1:7" ht="31.5" outlineLevel="3">
      <c r="A206" s="185" t="s">
        <v>585</v>
      </c>
      <c r="B206" s="186" t="s">
        <v>1124</v>
      </c>
      <c r="C206" s="186" t="s">
        <v>586</v>
      </c>
      <c r="D206" s="185" t="s">
        <v>545</v>
      </c>
      <c r="E206" s="185" t="s">
        <v>541</v>
      </c>
      <c r="F206" s="187">
        <v>200</v>
      </c>
      <c r="G206" s="124"/>
    </row>
    <row r="207" spans="1:7" ht="31.5" outlineLevel="3">
      <c r="A207" s="182" t="s">
        <v>938</v>
      </c>
      <c r="B207" s="183" t="s">
        <v>1125</v>
      </c>
      <c r="C207" s="183"/>
      <c r="D207" s="182"/>
      <c r="E207" s="182"/>
      <c r="F207" s="184">
        <v>25836.6</v>
      </c>
      <c r="G207" s="124"/>
    </row>
    <row r="208" spans="1:7" ht="15.75" outlineLevel="7">
      <c r="A208" s="182" t="s">
        <v>920</v>
      </c>
      <c r="B208" s="183" t="s">
        <v>1126</v>
      </c>
      <c r="C208" s="183"/>
      <c r="D208" s="182"/>
      <c r="E208" s="182"/>
      <c r="F208" s="184">
        <v>24530.1</v>
      </c>
      <c r="G208" s="124"/>
    </row>
    <row r="209" spans="1:7" ht="15.75" outlineLevel="7">
      <c r="A209" s="182" t="s">
        <v>753</v>
      </c>
      <c r="B209" s="183" t="s">
        <v>1127</v>
      </c>
      <c r="C209" s="183"/>
      <c r="D209" s="182"/>
      <c r="E209" s="182"/>
      <c r="F209" s="184">
        <v>24530.1</v>
      </c>
      <c r="G209" s="124"/>
    </row>
    <row r="210" spans="1:7" ht="15.75" outlineLevel="7">
      <c r="A210" s="185" t="s">
        <v>755</v>
      </c>
      <c r="B210" s="186" t="s">
        <v>1127</v>
      </c>
      <c r="C210" s="186" t="s">
        <v>756</v>
      </c>
      <c r="D210" s="185" t="s">
        <v>559</v>
      </c>
      <c r="E210" s="185" t="s">
        <v>541</v>
      </c>
      <c r="F210" s="187">
        <v>24530.1</v>
      </c>
      <c r="G210" s="124"/>
    </row>
    <row r="211" spans="1:7" ht="31.5" outlineLevel="7">
      <c r="A211" s="182" t="s">
        <v>939</v>
      </c>
      <c r="B211" s="183" t="s">
        <v>1128</v>
      </c>
      <c r="C211" s="183"/>
      <c r="D211" s="182"/>
      <c r="E211" s="182"/>
      <c r="F211" s="184">
        <v>1306.5</v>
      </c>
      <c r="G211" s="124"/>
    </row>
    <row r="212" spans="1:7" ht="15.75" outlineLevel="7">
      <c r="A212" s="182" t="s">
        <v>747</v>
      </c>
      <c r="B212" s="183" t="s">
        <v>1129</v>
      </c>
      <c r="C212" s="183"/>
      <c r="D212" s="182"/>
      <c r="E212" s="182"/>
      <c r="F212" s="184">
        <v>293</v>
      </c>
      <c r="G212" s="124"/>
    </row>
    <row r="213" spans="1:7" ht="15.75" outlineLevel="7">
      <c r="A213" s="185" t="s">
        <v>773</v>
      </c>
      <c r="B213" s="186" t="s">
        <v>1129</v>
      </c>
      <c r="C213" s="186" t="s">
        <v>774</v>
      </c>
      <c r="D213" s="185" t="s">
        <v>545</v>
      </c>
      <c r="E213" s="185" t="s">
        <v>517</v>
      </c>
      <c r="F213" s="187">
        <v>275</v>
      </c>
      <c r="G213" s="124"/>
    </row>
    <row r="214" spans="1:7" ht="31.5" outlineLevel="7">
      <c r="A214" s="185" t="s">
        <v>585</v>
      </c>
      <c r="B214" s="186" t="s">
        <v>1129</v>
      </c>
      <c r="C214" s="186" t="s">
        <v>586</v>
      </c>
      <c r="D214" s="185" t="s">
        <v>559</v>
      </c>
      <c r="E214" s="185" t="s">
        <v>515</v>
      </c>
      <c r="F214" s="187">
        <v>18</v>
      </c>
      <c r="G214" s="124"/>
    </row>
    <row r="215" spans="1:7" ht="31.5" outlineLevel="3">
      <c r="A215" s="182" t="s">
        <v>749</v>
      </c>
      <c r="B215" s="183" t="s">
        <v>1130</v>
      </c>
      <c r="C215" s="183"/>
      <c r="D215" s="182"/>
      <c r="E215" s="182"/>
      <c r="F215" s="184">
        <v>848.6</v>
      </c>
      <c r="G215" s="124"/>
    </row>
    <row r="216" spans="1:7" ht="31.5" outlineLevel="3">
      <c r="A216" s="185" t="s">
        <v>585</v>
      </c>
      <c r="B216" s="186" t="s">
        <v>1130</v>
      </c>
      <c r="C216" s="186" t="s">
        <v>586</v>
      </c>
      <c r="D216" s="185" t="s">
        <v>559</v>
      </c>
      <c r="E216" s="185" t="s">
        <v>515</v>
      </c>
      <c r="F216" s="187">
        <v>668.6</v>
      </c>
      <c r="G216" s="124"/>
    </row>
    <row r="217" spans="1:7" ht="15.75" outlineLevel="7">
      <c r="A217" s="185" t="s">
        <v>1</v>
      </c>
      <c r="B217" s="186" t="s">
        <v>1130</v>
      </c>
      <c r="C217" s="186" t="s">
        <v>874</v>
      </c>
      <c r="D217" s="185" t="s">
        <v>530</v>
      </c>
      <c r="E217" s="185" t="s">
        <v>517</v>
      </c>
      <c r="F217" s="187">
        <v>180</v>
      </c>
      <c r="G217" s="124"/>
    </row>
    <row r="218" spans="1:7" ht="15.75" outlineLevel="7">
      <c r="A218" s="182" t="s">
        <v>751</v>
      </c>
      <c r="B218" s="183" t="s">
        <v>1131</v>
      </c>
      <c r="C218" s="183"/>
      <c r="D218" s="182"/>
      <c r="E218" s="182"/>
      <c r="F218" s="184">
        <v>164.9</v>
      </c>
      <c r="G218" s="124"/>
    </row>
    <row r="219" spans="1:7" ht="31.5" outlineLevel="7">
      <c r="A219" s="185" t="s">
        <v>585</v>
      </c>
      <c r="B219" s="186" t="s">
        <v>1131</v>
      </c>
      <c r="C219" s="186" t="s">
        <v>586</v>
      </c>
      <c r="D219" s="185" t="s">
        <v>545</v>
      </c>
      <c r="E219" s="185" t="s">
        <v>517</v>
      </c>
      <c r="F219" s="187">
        <v>55</v>
      </c>
      <c r="G219" s="124"/>
    </row>
    <row r="220" spans="1:7" ht="31.5" outlineLevel="3">
      <c r="A220" s="185" t="s">
        <v>585</v>
      </c>
      <c r="B220" s="186" t="s">
        <v>1131</v>
      </c>
      <c r="C220" s="186" t="s">
        <v>586</v>
      </c>
      <c r="D220" s="185" t="s">
        <v>559</v>
      </c>
      <c r="E220" s="185" t="s">
        <v>515</v>
      </c>
      <c r="F220" s="187">
        <v>109.9</v>
      </c>
      <c r="G220" s="124"/>
    </row>
    <row r="221" spans="1:7" ht="31.5" outlineLevel="3">
      <c r="A221" s="182" t="s">
        <v>940</v>
      </c>
      <c r="B221" s="183" t="s">
        <v>1132</v>
      </c>
      <c r="C221" s="183"/>
      <c r="D221" s="182"/>
      <c r="E221" s="182"/>
      <c r="F221" s="184">
        <v>175.6</v>
      </c>
      <c r="G221" s="124"/>
    </row>
    <row r="222" spans="1:7" ht="31.5" outlineLevel="7">
      <c r="A222" s="182" t="s">
        <v>935</v>
      </c>
      <c r="B222" s="183" t="s">
        <v>1133</v>
      </c>
      <c r="C222" s="183"/>
      <c r="D222" s="182"/>
      <c r="E222" s="182"/>
      <c r="F222" s="184">
        <v>28.6</v>
      </c>
      <c r="G222" s="124"/>
    </row>
    <row r="223" spans="1:7" ht="31.5" outlineLevel="7">
      <c r="A223" s="182" t="s">
        <v>623</v>
      </c>
      <c r="B223" s="183" t="s">
        <v>1134</v>
      </c>
      <c r="C223" s="183"/>
      <c r="D223" s="182"/>
      <c r="E223" s="182"/>
      <c r="F223" s="184">
        <v>28.6</v>
      </c>
      <c r="G223" s="124"/>
    </row>
    <row r="224" spans="1:7" ht="31.5" outlineLevel="7">
      <c r="A224" s="185" t="s">
        <v>585</v>
      </c>
      <c r="B224" s="186" t="s">
        <v>1134</v>
      </c>
      <c r="C224" s="186" t="s">
        <v>586</v>
      </c>
      <c r="D224" s="185" t="s">
        <v>515</v>
      </c>
      <c r="E224" s="185" t="s">
        <v>525</v>
      </c>
      <c r="F224" s="187">
        <v>28.6</v>
      </c>
      <c r="G224" s="124"/>
    </row>
    <row r="225" spans="1:7" ht="31.5" outlineLevel="2">
      <c r="A225" s="182" t="s">
        <v>941</v>
      </c>
      <c r="B225" s="183" t="s">
        <v>1135</v>
      </c>
      <c r="C225" s="183"/>
      <c r="D225" s="182"/>
      <c r="E225" s="182"/>
      <c r="F225" s="184">
        <v>147</v>
      </c>
      <c r="G225" s="124"/>
    </row>
    <row r="226" spans="1:7" ht="15.75" outlineLevel="3">
      <c r="A226" s="182" t="s">
        <v>625</v>
      </c>
      <c r="B226" s="183" t="s">
        <v>1136</v>
      </c>
      <c r="C226" s="183"/>
      <c r="D226" s="182"/>
      <c r="E226" s="182"/>
      <c r="F226" s="184">
        <v>147</v>
      </c>
      <c r="G226" s="124"/>
    </row>
    <row r="227" spans="1:7" ht="31.5" outlineLevel="3">
      <c r="A227" s="185" t="s">
        <v>585</v>
      </c>
      <c r="B227" s="186" t="s">
        <v>1136</v>
      </c>
      <c r="C227" s="186" t="s">
        <v>586</v>
      </c>
      <c r="D227" s="185" t="s">
        <v>515</v>
      </c>
      <c r="E227" s="185" t="s">
        <v>525</v>
      </c>
      <c r="F227" s="187">
        <v>147</v>
      </c>
      <c r="G227" s="124"/>
    </row>
    <row r="228" spans="1:7" ht="31.5" outlineLevel="7">
      <c r="A228" s="182" t="s">
        <v>942</v>
      </c>
      <c r="B228" s="183" t="s">
        <v>1137</v>
      </c>
      <c r="C228" s="183"/>
      <c r="D228" s="182"/>
      <c r="E228" s="182"/>
      <c r="F228" s="184">
        <v>4004.1</v>
      </c>
      <c r="G228" s="124"/>
    </row>
    <row r="229" spans="1:7" ht="31.5" outlineLevel="7">
      <c r="A229" s="182" t="s">
        <v>943</v>
      </c>
      <c r="B229" s="183" t="s">
        <v>1138</v>
      </c>
      <c r="C229" s="183"/>
      <c r="D229" s="182"/>
      <c r="E229" s="182"/>
      <c r="F229" s="184">
        <v>3045.7</v>
      </c>
      <c r="G229" s="124"/>
    </row>
    <row r="230" spans="1:7" ht="15.75" outlineLevel="7">
      <c r="A230" s="182" t="s">
        <v>711</v>
      </c>
      <c r="B230" s="183" t="s">
        <v>1139</v>
      </c>
      <c r="C230" s="183"/>
      <c r="D230" s="182"/>
      <c r="E230" s="182"/>
      <c r="F230" s="184">
        <v>515.4</v>
      </c>
      <c r="G230" s="124"/>
    </row>
    <row r="231" spans="1:7" ht="31.5" outlineLevel="7">
      <c r="A231" s="185" t="s">
        <v>585</v>
      </c>
      <c r="B231" s="186" t="s">
        <v>1139</v>
      </c>
      <c r="C231" s="186" t="s">
        <v>586</v>
      </c>
      <c r="D231" s="185" t="s">
        <v>545</v>
      </c>
      <c r="E231" s="185" t="s">
        <v>545</v>
      </c>
      <c r="F231" s="187">
        <v>80</v>
      </c>
      <c r="G231" s="124"/>
    </row>
    <row r="232" spans="1:7" ht="15.75" outlineLevel="7">
      <c r="A232" s="185" t="s">
        <v>755</v>
      </c>
      <c r="B232" s="186" t="s">
        <v>1139</v>
      </c>
      <c r="C232" s="186" t="s">
        <v>756</v>
      </c>
      <c r="D232" s="185" t="s">
        <v>545</v>
      </c>
      <c r="E232" s="185" t="s">
        <v>545</v>
      </c>
      <c r="F232" s="187">
        <v>435.4</v>
      </c>
      <c r="G232" s="124"/>
    </row>
    <row r="233" spans="1:7" ht="15.75" outlineLevel="7">
      <c r="A233" s="182" t="s">
        <v>713</v>
      </c>
      <c r="B233" s="183" t="s">
        <v>1140</v>
      </c>
      <c r="C233" s="183"/>
      <c r="D233" s="182"/>
      <c r="E233" s="182"/>
      <c r="F233" s="184">
        <v>569.5</v>
      </c>
      <c r="G233" s="124"/>
    </row>
    <row r="234" spans="1:7" ht="31.5" outlineLevel="7">
      <c r="A234" s="185" t="s">
        <v>585</v>
      </c>
      <c r="B234" s="186" t="s">
        <v>1140</v>
      </c>
      <c r="C234" s="186" t="s">
        <v>586</v>
      </c>
      <c r="D234" s="185" t="s">
        <v>545</v>
      </c>
      <c r="E234" s="185" t="s">
        <v>545</v>
      </c>
      <c r="F234" s="187">
        <v>569.5</v>
      </c>
      <c r="G234" s="124"/>
    </row>
    <row r="235" spans="1:7" ht="31.5" outlineLevel="7">
      <c r="A235" s="182" t="s">
        <v>715</v>
      </c>
      <c r="B235" s="183" t="s">
        <v>1141</v>
      </c>
      <c r="C235" s="183"/>
      <c r="D235" s="182"/>
      <c r="E235" s="182"/>
      <c r="F235" s="184">
        <v>89.6</v>
      </c>
      <c r="G235" s="124"/>
    </row>
    <row r="236" spans="1:7" ht="31.5" outlineLevel="7">
      <c r="A236" s="185" t="s">
        <v>585</v>
      </c>
      <c r="B236" s="186" t="s">
        <v>1141</v>
      </c>
      <c r="C236" s="186" t="s">
        <v>586</v>
      </c>
      <c r="D236" s="185" t="s">
        <v>545</v>
      </c>
      <c r="E236" s="185" t="s">
        <v>545</v>
      </c>
      <c r="F236" s="187">
        <v>89.6</v>
      </c>
      <c r="G236" s="124"/>
    </row>
    <row r="237" spans="1:7" ht="31.5" outlineLevel="7">
      <c r="A237" s="182" t="s">
        <v>717</v>
      </c>
      <c r="B237" s="183" t="s">
        <v>1142</v>
      </c>
      <c r="C237" s="183"/>
      <c r="D237" s="182"/>
      <c r="E237" s="182"/>
      <c r="F237" s="184">
        <v>66</v>
      </c>
      <c r="G237" s="124"/>
    </row>
    <row r="238" spans="1:7" ht="31.5" outlineLevel="7">
      <c r="A238" s="185" t="s">
        <v>585</v>
      </c>
      <c r="B238" s="186" t="s">
        <v>1142</v>
      </c>
      <c r="C238" s="186" t="s">
        <v>586</v>
      </c>
      <c r="D238" s="185" t="s">
        <v>545</v>
      </c>
      <c r="E238" s="185" t="s">
        <v>545</v>
      </c>
      <c r="F238" s="187">
        <v>66</v>
      </c>
      <c r="G238" s="124"/>
    </row>
    <row r="239" spans="1:7" ht="15.75" outlineLevel="3">
      <c r="A239" s="182" t="s">
        <v>719</v>
      </c>
      <c r="B239" s="183" t="s">
        <v>1143</v>
      </c>
      <c r="C239" s="183"/>
      <c r="D239" s="182"/>
      <c r="E239" s="182"/>
      <c r="F239" s="184">
        <v>129.8</v>
      </c>
      <c r="G239" s="124"/>
    </row>
    <row r="240" spans="1:7" ht="31.5" outlineLevel="3">
      <c r="A240" s="185" t="s">
        <v>585</v>
      </c>
      <c r="B240" s="186" t="s">
        <v>1143</v>
      </c>
      <c r="C240" s="186" t="s">
        <v>586</v>
      </c>
      <c r="D240" s="185" t="s">
        <v>545</v>
      </c>
      <c r="E240" s="185" t="s">
        <v>545</v>
      </c>
      <c r="F240" s="187">
        <v>129.8</v>
      </c>
      <c r="G240" s="124"/>
    </row>
    <row r="241" spans="1:7" ht="15.75" outlineLevel="7">
      <c r="A241" s="182" t="s">
        <v>721</v>
      </c>
      <c r="B241" s="183" t="s">
        <v>1144</v>
      </c>
      <c r="C241" s="183"/>
      <c r="D241" s="182"/>
      <c r="E241" s="182"/>
      <c r="F241" s="184">
        <v>50</v>
      </c>
      <c r="G241" s="124"/>
    </row>
    <row r="242" spans="1:7" ht="31.5" outlineLevel="7">
      <c r="A242" s="185" t="s">
        <v>585</v>
      </c>
      <c r="B242" s="186" t="s">
        <v>1144</v>
      </c>
      <c r="C242" s="186" t="s">
        <v>586</v>
      </c>
      <c r="D242" s="185" t="s">
        <v>545</v>
      </c>
      <c r="E242" s="185" t="s">
        <v>545</v>
      </c>
      <c r="F242" s="187">
        <v>50</v>
      </c>
      <c r="G242" s="124"/>
    </row>
    <row r="243" spans="1:7" ht="31.5" outlineLevel="7">
      <c r="A243" s="182" t="s">
        <v>723</v>
      </c>
      <c r="B243" s="183" t="s">
        <v>1145</v>
      </c>
      <c r="C243" s="183"/>
      <c r="D243" s="182"/>
      <c r="E243" s="182"/>
      <c r="F243" s="184">
        <v>55</v>
      </c>
      <c r="G243" s="124"/>
    </row>
    <row r="244" spans="1:7" ht="31.5" outlineLevel="7">
      <c r="A244" s="185" t="s">
        <v>585</v>
      </c>
      <c r="B244" s="186" t="s">
        <v>1145</v>
      </c>
      <c r="C244" s="186" t="s">
        <v>586</v>
      </c>
      <c r="D244" s="185" t="s">
        <v>545</v>
      </c>
      <c r="E244" s="185" t="s">
        <v>545</v>
      </c>
      <c r="F244" s="187">
        <v>55</v>
      </c>
      <c r="G244" s="124"/>
    </row>
    <row r="245" spans="1:7" ht="31.5" outlineLevel="7">
      <c r="A245" s="182" t="s">
        <v>725</v>
      </c>
      <c r="B245" s="183" t="s">
        <v>1146</v>
      </c>
      <c r="C245" s="183"/>
      <c r="D245" s="182"/>
      <c r="E245" s="182"/>
      <c r="F245" s="184">
        <v>89.7</v>
      </c>
      <c r="G245" s="124"/>
    </row>
    <row r="246" spans="1:7" ht="31.5" outlineLevel="7">
      <c r="A246" s="185" t="s">
        <v>585</v>
      </c>
      <c r="B246" s="186" t="s">
        <v>1146</v>
      </c>
      <c r="C246" s="186" t="s">
        <v>586</v>
      </c>
      <c r="D246" s="185" t="s">
        <v>545</v>
      </c>
      <c r="E246" s="185" t="s">
        <v>545</v>
      </c>
      <c r="F246" s="187">
        <v>89.7</v>
      </c>
      <c r="G246" s="124"/>
    </row>
    <row r="247" spans="1:7" ht="31.5" outlineLevel="7">
      <c r="A247" s="182" t="s">
        <v>727</v>
      </c>
      <c r="B247" s="183" t="s">
        <v>1147</v>
      </c>
      <c r="C247" s="183"/>
      <c r="D247" s="182"/>
      <c r="E247" s="182"/>
      <c r="F247" s="184">
        <v>260</v>
      </c>
      <c r="G247" s="124"/>
    </row>
    <row r="248" spans="1:7" ht="31.5" outlineLevel="7">
      <c r="A248" s="185" t="s">
        <v>585</v>
      </c>
      <c r="B248" s="186" t="s">
        <v>1147</v>
      </c>
      <c r="C248" s="186" t="s">
        <v>586</v>
      </c>
      <c r="D248" s="185" t="s">
        <v>545</v>
      </c>
      <c r="E248" s="185" t="s">
        <v>545</v>
      </c>
      <c r="F248" s="187">
        <v>260</v>
      </c>
      <c r="G248" s="124"/>
    </row>
    <row r="249" spans="1:7" ht="15.75" outlineLevel="7">
      <c r="A249" s="182" t="s">
        <v>1005</v>
      </c>
      <c r="B249" s="183" t="s">
        <v>1148</v>
      </c>
      <c r="C249" s="183"/>
      <c r="D249" s="182"/>
      <c r="E249" s="182"/>
      <c r="F249" s="184">
        <v>163.4</v>
      </c>
      <c r="G249" s="124"/>
    </row>
    <row r="250" spans="1:7" ht="31.5" outlineLevel="7">
      <c r="A250" s="185" t="s">
        <v>585</v>
      </c>
      <c r="B250" s="186" t="s">
        <v>1148</v>
      </c>
      <c r="C250" s="186" t="s">
        <v>586</v>
      </c>
      <c r="D250" s="185" t="s">
        <v>545</v>
      </c>
      <c r="E250" s="185" t="s">
        <v>545</v>
      </c>
      <c r="F250" s="187">
        <v>163.4</v>
      </c>
      <c r="G250" s="124"/>
    </row>
    <row r="251" spans="1:7" ht="15.75" outlineLevel="7">
      <c r="A251" s="182" t="s">
        <v>1149</v>
      </c>
      <c r="B251" s="183" t="s">
        <v>1150</v>
      </c>
      <c r="C251" s="183"/>
      <c r="D251" s="182"/>
      <c r="E251" s="182"/>
      <c r="F251" s="184">
        <v>94</v>
      </c>
      <c r="G251" s="124"/>
    </row>
    <row r="252" spans="1:7" ht="31.5" outlineLevel="3">
      <c r="A252" s="185" t="s">
        <v>585</v>
      </c>
      <c r="B252" s="186" t="s">
        <v>1150</v>
      </c>
      <c r="C252" s="186" t="s">
        <v>586</v>
      </c>
      <c r="D252" s="185" t="s">
        <v>545</v>
      </c>
      <c r="E252" s="185" t="s">
        <v>545</v>
      </c>
      <c r="F252" s="187">
        <v>94</v>
      </c>
      <c r="G252" s="124"/>
    </row>
    <row r="253" spans="1:7" ht="31.5" outlineLevel="3">
      <c r="A253" s="182" t="s">
        <v>1007</v>
      </c>
      <c r="B253" s="183" t="s">
        <v>1151</v>
      </c>
      <c r="C253" s="183"/>
      <c r="D253" s="182"/>
      <c r="E253" s="182"/>
      <c r="F253" s="184">
        <v>963.3</v>
      </c>
      <c r="G253" s="124"/>
    </row>
    <row r="254" spans="1:7" ht="31.5" outlineLevel="7">
      <c r="A254" s="185" t="s">
        <v>585</v>
      </c>
      <c r="B254" s="186" t="s">
        <v>1151</v>
      </c>
      <c r="C254" s="186" t="s">
        <v>586</v>
      </c>
      <c r="D254" s="185" t="s">
        <v>545</v>
      </c>
      <c r="E254" s="185" t="s">
        <v>545</v>
      </c>
      <c r="F254" s="187">
        <v>963.3</v>
      </c>
      <c r="G254" s="124"/>
    </row>
    <row r="255" spans="1:7" ht="31.5" outlineLevel="7">
      <c r="A255" s="182" t="s">
        <v>944</v>
      </c>
      <c r="B255" s="183" t="s">
        <v>1152</v>
      </c>
      <c r="C255" s="183"/>
      <c r="D255" s="182"/>
      <c r="E255" s="182"/>
      <c r="F255" s="184">
        <v>958.4</v>
      </c>
      <c r="G255" s="124"/>
    </row>
    <row r="256" spans="1:7" ht="47.25" outlineLevel="7">
      <c r="A256" s="182" t="s">
        <v>870</v>
      </c>
      <c r="B256" s="183" t="s">
        <v>1153</v>
      </c>
      <c r="C256" s="183"/>
      <c r="D256" s="182"/>
      <c r="E256" s="182"/>
      <c r="F256" s="184">
        <v>450</v>
      </c>
      <c r="G256" s="124"/>
    </row>
    <row r="257" spans="1:7" ht="15.75" outlineLevel="7">
      <c r="A257" s="185" t="s">
        <v>1</v>
      </c>
      <c r="B257" s="186" t="s">
        <v>1153</v>
      </c>
      <c r="C257" s="186" t="s">
        <v>874</v>
      </c>
      <c r="D257" s="185" t="s">
        <v>534</v>
      </c>
      <c r="E257" s="185" t="s">
        <v>515</v>
      </c>
      <c r="F257" s="187">
        <v>450</v>
      </c>
      <c r="G257" s="124"/>
    </row>
    <row r="258" spans="1:7" ht="63" outlineLevel="7">
      <c r="A258" s="182" t="s">
        <v>1154</v>
      </c>
      <c r="B258" s="183" t="s">
        <v>1155</v>
      </c>
      <c r="C258" s="183"/>
      <c r="D258" s="182"/>
      <c r="E258" s="182"/>
      <c r="F258" s="184">
        <v>110</v>
      </c>
      <c r="G258" s="124"/>
    </row>
    <row r="259" spans="1:7" ht="31.5" outlineLevel="7">
      <c r="A259" s="185" t="s">
        <v>585</v>
      </c>
      <c r="B259" s="186" t="s">
        <v>1155</v>
      </c>
      <c r="C259" s="186" t="s">
        <v>586</v>
      </c>
      <c r="D259" s="185" t="s">
        <v>534</v>
      </c>
      <c r="E259" s="185" t="s">
        <v>515</v>
      </c>
      <c r="F259" s="187">
        <v>110</v>
      </c>
      <c r="G259" s="124"/>
    </row>
    <row r="260" spans="1:7" ht="47.25" outlineLevel="7">
      <c r="A260" s="182" t="s">
        <v>1156</v>
      </c>
      <c r="B260" s="183" t="s">
        <v>1157</v>
      </c>
      <c r="C260" s="183"/>
      <c r="D260" s="182"/>
      <c r="E260" s="182"/>
      <c r="F260" s="184">
        <v>398.4</v>
      </c>
      <c r="G260" s="124"/>
    </row>
    <row r="261" spans="1:7" ht="31.5" outlineLevel="3">
      <c r="A261" s="185" t="s">
        <v>585</v>
      </c>
      <c r="B261" s="186" t="s">
        <v>1157</v>
      </c>
      <c r="C261" s="186" t="s">
        <v>586</v>
      </c>
      <c r="D261" s="185" t="s">
        <v>534</v>
      </c>
      <c r="E261" s="185" t="s">
        <v>515</v>
      </c>
      <c r="F261" s="187">
        <v>255</v>
      </c>
      <c r="G261" s="124"/>
    </row>
    <row r="262" spans="1:7" ht="15.75" outlineLevel="3">
      <c r="A262" s="185" t="s">
        <v>1</v>
      </c>
      <c r="B262" s="186" t="s">
        <v>1157</v>
      </c>
      <c r="C262" s="186" t="s">
        <v>874</v>
      </c>
      <c r="D262" s="185" t="s">
        <v>534</v>
      </c>
      <c r="E262" s="185" t="s">
        <v>515</v>
      </c>
      <c r="F262" s="187">
        <v>143.4</v>
      </c>
      <c r="G262" s="124"/>
    </row>
    <row r="263" spans="1:7" ht="15.75" outlineLevel="7">
      <c r="A263" s="182" t="s">
        <v>945</v>
      </c>
      <c r="B263" s="183" t="s">
        <v>1158</v>
      </c>
      <c r="C263" s="183"/>
      <c r="D263" s="182"/>
      <c r="E263" s="182"/>
      <c r="F263" s="184">
        <v>19731.2</v>
      </c>
      <c r="G263" s="124"/>
    </row>
    <row r="264" spans="1:7" ht="31.5" outlineLevel="7">
      <c r="A264" s="182" t="s">
        <v>946</v>
      </c>
      <c r="B264" s="183" t="s">
        <v>1159</v>
      </c>
      <c r="C264" s="183"/>
      <c r="D264" s="182"/>
      <c r="E264" s="182"/>
      <c r="F264" s="184">
        <v>2108.9</v>
      </c>
      <c r="G264" s="124"/>
    </row>
    <row r="265" spans="1:7" ht="31.5" outlineLevel="7">
      <c r="A265" s="182" t="s">
        <v>947</v>
      </c>
      <c r="B265" s="183" t="s">
        <v>1160</v>
      </c>
      <c r="C265" s="183"/>
      <c r="D265" s="182"/>
      <c r="E265" s="182"/>
      <c r="F265" s="184">
        <v>2108.9</v>
      </c>
      <c r="G265" s="124"/>
    </row>
    <row r="266" spans="1:7" ht="15.75" outlineLevel="7">
      <c r="A266" s="182" t="s">
        <v>731</v>
      </c>
      <c r="B266" s="183" t="s">
        <v>1161</v>
      </c>
      <c r="C266" s="183"/>
      <c r="D266" s="182"/>
      <c r="E266" s="182"/>
      <c r="F266" s="184">
        <v>396.8</v>
      </c>
      <c r="G266" s="124"/>
    </row>
    <row r="267" spans="1:7" ht="31.5" outlineLevel="7">
      <c r="A267" s="185" t="s">
        <v>585</v>
      </c>
      <c r="B267" s="186" t="s">
        <v>1161</v>
      </c>
      <c r="C267" s="186" t="s">
        <v>586</v>
      </c>
      <c r="D267" s="185" t="s">
        <v>545</v>
      </c>
      <c r="E267" s="185" t="s">
        <v>517</v>
      </c>
      <c r="F267" s="187">
        <v>235</v>
      </c>
      <c r="G267" s="124"/>
    </row>
    <row r="268" spans="1:7" ht="31.5" outlineLevel="7">
      <c r="A268" s="185" t="s">
        <v>585</v>
      </c>
      <c r="B268" s="186" t="s">
        <v>1161</v>
      </c>
      <c r="C268" s="186" t="s">
        <v>586</v>
      </c>
      <c r="D268" s="185" t="s">
        <v>545</v>
      </c>
      <c r="E268" s="185" t="s">
        <v>545</v>
      </c>
      <c r="F268" s="187">
        <v>35</v>
      </c>
      <c r="G268" s="124"/>
    </row>
    <row r="269" spans="1:7" ht="31.5" outlineLevel="7">
      <c r="A269" s="185" t="s">
        <v>585</v>
      </c>
      <c r="B269" s="186" t="s">
        <v>1161</v>
      </c>
      <c r="C269" s="186" t="s">
        <v>586</v>
      </c>
      <c r="D269" s="185" t="s">
        <v>534</v>
      </c>
      <c r="E269" s="185" t="s">
        <v>515</v>
      </c>
      <c r="F269" s="187">
        <v>66.8</v>
      </c>
      <c r="G269" s="124"/>
    </row>
    <row r="270" spans="1:7" ht="31.5" outlineLevel="7">
      <c r="A270" s="185" t="s">
        <v>585</v>
      </c>
      <c r="B270" s="186" t="s">
        <v>1161</v>
      </c>
      <c r="C270" s="186" t="s">
        <v>586</v>
      </c>
      <c r="D270" s="185" t="s">
        <v>559</v>
      </c>
      <c r="E270" s="185" t="s">
        <v>515</v>
      </c>
      <c r="F270" s="187">
        <v>60</v>
      </c>
      <c r="G270" s="124"/>
    </row>
    <row r="271" spans="1:7" ht="31.5" outlineLevel="7">
      <c r="A271" s="182" t="s">
        <v>733</v>
      </c>
      <c r="B271" s="183" t="s">
        <v>1162</v>
      </c>
      <c r="C271" s="183"/>
      <c r="D271" s="182"/>
      <c r="E271" s="182"/>
      <c r="F271" s="184">
        <v>215.7</v>
      </c>
      <c r="G271" s="124"/>
    </row>
    <row r="272" spans="1:7" ht="31.5" outlineLevel="7">
      <c r="A272" s="185" t="s">
        <v>585</v>
      </c>
      <c r="B272" s="186" t="s">
        <v>1162</v>
      </c>
      <c r="C272" s="186" t="s">
        <v>586</v>
      </c>
      <c r="D272" s="185" t="s">
        <v>545</v>
      </c>
      <c r="E272" s="185" t="s">
        <v>541</v>
      </c>
      <c r="F272" s="187">
        <v>60</v>
      </c>
      <c r="G272" s="131"/>
    </row>
    <row r="273" spans="1:7" ht="31.5" outlineLevel="7">
      <c r="A273" s="185" t="s">
        <v>585</v>
      </c>
      <c r="B273" s="186" t="s">
        <v>1162</v>
      </c>
      <c r="C273" s="186" t="s">
        <v>586</v>
      </c>
      <c r="D273" s="185" t="s">
        <v>545</v>
      </c>
      <c r="E273" s="185" t="s">
        <v>545</v>
      </c>
      <c r="F273" s="187">
        <v>155.7</v>
      </c>
      <c r="G273" s="124"/>
    </row>
    <row r="274" spans="1:7" ht="31.5" outlineLevel="3">
      <c r="A274" s="182" t="s">
        <v>629</v>
      </c>
      <c r="B274" s="183" t="s">
        <v>1163</v>
      </c>
      <c r="C274" s="183"/>
      <c r="D274" s="182"/>
      <c r="E274" s="182"/>
      <c r="F274" s="184">
        <v>598.1</v>
      </c>
      <c r="G274" s="124"/>
    </row>
    <row r="275" spans="1:7" ht="31.5" outlineLevel="3">
      <c r="A275" s="185" t="s">
        <v>585</v>
      </c>
      <c r="B275" s="186" t="s">
        <v>1163</v>
      </c>
      <c r="C275" s="186" t="s">
        <v>586</v>
      </c>
      <c r="D275" s="185" t="s">
        <v>515</v>
      </c>
      <c r="E275" s="185" t="s">
        <v>525</v>
      </c>
      <c r="F275" s="187">
        <v>98.1</v>
      </c>
      <c r="G275" s="124"/>
    </row>
    <row r="276" spans="1:7" ht="31.5" outlineLevel="7">
      <c r="A276" s="185" t="s">
        <v>585</v>
      </c>
      <c r="B276" s="186" t="s">
        <v>1163</v>
      </c>
      <c r="C276" s="186" t="s">
        <v>586</v>
      </c>
      <c r="D276" s="185" t="s">
        <v>517</v>
      </c>
      <c r="E276" s="185" t="s">
        <v>530</v>
      </c>
      <c r="F276" s="187">
        <v>500</v>
      </c>
      <c r="G276" s="124"/>
    </row>
    <row r="277" spans="1:7" ht="31.5" outlineLevel="7">
      <c r="A277" s="182" t="s">
        <v>631</v>
      </c>
      <c r="B277" s="183" t="s">
        <v>1164</v>
      </c>
      <c r="C277" s="183"/>
      <c r="D277" s="182"/>
      <c r="E277" s="182"/>
      <c r="F277" s="184">
        <v>898.3</v>
      </c>
      <c r="G277" s="124"/>
    </row>
    <row r="278" spans="1:7" ht="31.5" outlineLevel="7">
      <c r="A278" s="185" t="s">
        <v>585</v>
      </c>
      <c r="B278" s="186" t="s">
        <v>1164</v>
      </c>
      <c r="C278" s="186" t="s">
        <v>586</v>
      </c>
      <c r="D278" s="185" t="s">
        <v>515</v>
      </c>
      <c r="E278" s="185" t="s">
        <v>525</v>
      </c>
      <c r="F278" s="187">
        <v>60</v>
      </c>
      <c r="G278" s="124"/>
    </row>
    <row r="279" spans="1:7" ht="31.5" outlineLevel="1">
      <c r="A279" s="185" t="s">
        <v>585</v>
      </c>
      <c r="B279" s="186" t="s">
        <v>1164</v>
      </c>
      <c r="C279" s="186" t="s">
        <v>586</v>
      </c>
      <c r="D279" s="185" t="s">
        <v>545</v>
      </c>
      <c r="E279" s="185" t="s">
        <v>545</v>
      </c>
      <c r="F279" s="187">
        <v>468.3</v>
      </c>
      <c r="G279" s="124"/>
    </row>
    <row r="280" spans="1:7" ht="15.75" outlineLevel="2">
      <c r="A280" s="185" t="s">
        <v>777</v>
      </c>
      <c r="B280" s="186" t="s">
        <v>1164</v>
      </c>
      <c r="C280" s="186" t="s">
        <v>778</v>
      </c>
      <c r="D280" s="185" t="s">
        <v>545</v>
      </c>
      <c r="E280" s="185" t="s">
        <v>545</v>
      </c>
      <c r="F280" s="187">
        <v>370</v>
      </c>
      <c r="G280" s="124"/>
    </row>
    <row r="281" spans="1:7" ht="31.5" outlineLevel="3">
      <c r="A281" s="182" t="s">
        <v>1165</v>
      </c>
      <c r="B281" s="183" t="s">
        <v>1166</v>
      </c>
      <c r="C281" s="183"/>
      <c r="D281" s="182"/>
      <c r="E281" s="182"/>
      <c r="F281" s="184">
        <v>12676.4</v>
      </c>
      <c r="G281" s="124"/>
    </row>
    <row r="282" spans="1:7" ht="47.25" outlineLevel="3">
      <c r="A282" s="182" t="s">
        <v>948</v>
      </c>
      <c r="B282" s="183" t="s">
        <v>1167</v>
      </c>
      <c r="C282" s="183"/>
      <c r="D282" s="182"/>
      <c r="E282" s="182"/>
      <c r="F282" s="184">
        <v>12676.4</v>
      </c>
      <c r="G282" s="124"/>
    </row>
    <row r="283" spans="1:7" ht="31.5" outlineLevel="7">
      <c r="A283" s="182" t="s">
        <v>791</v>
      </c>
      <c r="B283" s="183" t="s">
        <v>1168</v>
      </c>
      <c r="C283" s="183"/>
      <c r="D283" s="182"/>
      <c r="E283" s="182"/>
      <c r="F283" s="184">
        <v>2697.2</v>
      </c>
      <c r="G283" s="124"/>
    </row>
    <row r="284" spans="1:7" ht="31.5" outlineLevel="7">
      <c r="A284" s="185" t="s">
        <v>585</v>
      </c>
      <c r="B284" s="186" t="s">
        <v>1168</v>
      </c>
      <c r="C284" s="186" t="s">
        <v>586</v>
      </c>
      <c r="D284" s="185" t="s">
        <v>545</v>
      </c>
      <c r="E284" s="185" t="s">
        <v>515</v>
      </c>
      <c r="F284" s="187">
        <v>2356.4</v>
      </c>
      <c r="G284" s="124"/>
    </row>
    <row r="285" spans="1:7" ht="15.75" outlineLevel="7">
      <c r="A285" s="185" t="s">
        <v>777</v>
      </c>
      <c r="B285" s="186" t="s">
        <v>1168</v>
      </c>
      <c r="C285" s="186" t="s">
        <v>778</v>
      </c>
      <c r="D285" s="185" t="s">
        <v>545</v>
      </c>
      <c r="E285" s="185" t="s">
        <v>515</v>
      </c>
      <c r="F285" s="187">
        <v>340.8</v>
      </c>
      <c r="G285" s="124"/>
    </row>
    <row r="286" spans="1:7" ht="31.5" outlineLevel="7">
      <c r="A286" s="182" t="s">
        <v>793</v>
      </c>
      <c r="B286" s="183" t="s">
        <v>1169</v>
      </c>
      <c r="C286" s="183"/>
      <c r="D286" s="182"/>
      <c r="E286" s="182"/>
      <c r="F286" s="184">
        <v>1958.4</v>
      </c>
      <c r="G286" s="124"/>
    </row>
    <row r="287" spans="1:7" ht="31.5" outlineLevel="7">
      <c r="A287" s="185" t="s">
        <v>585</v>
      </c>
      <c r="B287" s="186" t="s">
        <v>1169</v>
      </c>
      <c r="C287" s="186" t="s">
        <v>586</v>
      </c>
      <c r="D287" s="185" t="s">
        <v>545</v>
      </c>
      <c r="E287" s="185" t="s">
        <v>515</v>
      </c>
      <c r="F287" s="187">
        <v>1392.5</v>
      </c>
      <c r="G287" s="124"/>
    </row>
    <row r="288" spans="1:7" ht="15.75" outlineLevel="7">
      <c r="A288" s="185" t="s">
        <v>777</v>
      </c>
      <c r="B288" s="186" t="s">
        <v>1169</v>
      </c>
      <c r="C288" s="186" t="s">
        <v>778</v>
      </c>
      <c r="D288" s="185" t="s">
        <v>545</v>
      </c>
      <c r="E288" s="185" t="s">
        <v>515</v>
      </c>
      <c r="F288" s="187">
        <v>565.9</v>
      </c>
      <c r="G288" s="124"/>
    </row>
    <row r="289" spans="1:7" ht="31.5" outlineLevel="7">
      <c r="A289" s="182" t="s">
        <v>809</v>
      </c>
      <c r="B289" s="183" t="s">
        <v>1170</v>
      </c>
      <c r="C289" s="183"/>
      <c r="D289" s="182"/>
      <c r="E289" s="182"/>
      <c r="F289" s="184">
        <v>3524.3</v>
      </c>
      <c r="G289" s="124"/>
    </row>
    <row r="290" spans="1:7" ht="31.5" outlineLevel="7">
      <c r="A290" s="185" t="s">
        <v>585</v>
      </c>
      <c r="B290" s="186" t="s">
        <v>1170</v>
      </c>
      <c r="C290" s="186" t="s">
        <v>586</v>
      </c>
      <c r="D290" s="185" t="s">
        <v>545</v>
      </c>
      <c r="E290" s="185" t="s">
        <v>541</v>
      </c>
      <c r="F290" s="187">
        <v>2299.8</v>
      </c>
      <c r="G290" s="124"/>
    </row>
    <row r="291" spans="1:7" ht="31.5" outlineLevel="7">
      <c r="A291" s="185" t="s">
        <v>585</v>
      </c>
      <c r="B291" s="186" t="s">
        <v>1170</v>
      </c>
      <c r="C291" s="186" t="s">
        <v>586</v>
      </c>
      <c r="D291" s="185" t="s">
        <v>545</v>
      </c>
      <c r="E291" s="185" t="s">
        <v>517</v>
      </c>
      <c r="F291" s="187">
        <v>104.9</v>
      </c>
      <c r="G291" s="124"/>
    </row>
    <row r="292" spans="1:7" ht="15.75" outlineLevel="7">
      <c r="A292" s="185" t="s">
        <v>777</v>
      </c>
      <c r="B292" s="186" t="s">
        <v>1170</v>
      </c>
      <c r="C292" s="186" t="s">
        <v>778</v>
      </c>
      <c r="D292" s="185" t="s">
        <v>545</v>
      </c>
      <c r="E292" s="185" t="s">
        <v>541</v>
      </c>
      <c r="F292" s="187">
        <v>661.2</v>
      </c>
      <c r="G292" s="124"/>
    </row>
    <row r="293" spans="1:7" ht="15.75" outlineLevel="7">
      <c r="A293" s="185" t="s">
        <v>777</v>
      </c>
      <c r="B293" s="186" t="s">
        <v>1170</v>
      </c>
      <c r="C293" s="186" t="s">
        <v>778</v>
      </c>
      <c r="D293" s="185" t="s">
        <v>545</v>
      </c>
      <c r="E293" s="185" t="s">
        <v>517</v>
      </c>
      <c r="F293" s="187">
        <v>458.4</v>
      </c>
      <c r="G293" s="124"/>
    </row>
    <row r="294" spans="1:7" ht="15.75" outlineLevel="3">
      <c r="A294" s="182" t="s">
        <v>811</v>
      </c>
      <c r="B294" s="183" t="s">
        <v>1171</v>
      </c>
      <c r="C294" s="183"/>
      <c r="D294" s="182"/>
      <c r="E294" s="182"/>
      <c r="F294" s="184">
        <v>3496.5</v>
      </c>
      <c r="G294" s="124"/>
    </row>
    <row r="295" spans="1:7" ht="31.5" outlineLevel="3">
      <c r="A295" s="185" t="s">
        <v>585</v>
      </c>
      <c r="B295" s="186" t="s">
        <v>1171</v>
      </c>
      <c r="C295" s="186" t="s">
        <v>586</v>
      </c>
      <c r="D295" s="185" t="s">
        <v>545</v>
      </c>
      <c r="E295" s="185" t="s">
        <v>541</v>
      </c>
      <c r="F295" s="187">
        <v>2433.3</v>
      </c>
      <c r="G295" s="124"/>
    </row>
    <row r="296" spans="1:7" ht="31.5" outlineLevel="7">
      <c r="A296" s="185" t="s">
        <v>585</v>
      </c>
      <c r="B296" s="186" t="s">
        <v>1171</v>
      </c>
      <c r="C296" s="186" t="s">
        <v>586</v>
      </c>
      <c r="D296" s="185" t="s">
        <v>545</v>
      </c>
      <c r="E296" s="185" t="s">
        <v>517</v>
      </c>
      <c r="F296" s="187">
        <v>209.1</v>
      </c>
      <c r="G296" s="124"/>
    </row>
    <row r="297" spans="1:7" ht="15.75" outlineLevel="7">
      <c r="A297" s="185" t="s">
        <v>777</v>
      </c>
      <c r="B297" s="186" t="s">
        <v>1171</v>
      </c>
      <c r="C297" s="186" t="s">
        <v>778</v>
      </c>
      <c r="D297" s="185" t="s">
        <v>545</v>
      </c>
      <c r="E297" s="185" t="s">
        <v>541</v>
      </c>
      <c r="F297" s="187">
        <v>425.5</v>
      </c>
      <c r="G297" s="124"/>
    </row>
    <row r="298" spans="1:7" ht="15.75" outlineLevel="7">
      <c r="A298" s="185" t="s">
        <v>777</v>
      </c>
      <c r="B298" s="186" t="s">
        <v>1171</v>
      </c>
      <c r="C298" s="186" t="s">
        <v>778</v>
      </c>
      <c r="D298" s="185" t="s">
        <v>545</v>
      </c>
      <c r="E298" s="185" t="s">
        <v>517</v>
      </c>
      <c r="F298" s="187">
        <v>428.5</v>
      </c>
      <c r="G298" s="124"/>
    </row>
    <row r="299" spans="1:7" ht="31.5" outlineLevel="3">
      <c r="A299" s="182" t="s">
        <v>813</v>
      </c>
      <c r="B299" s="183" t="s">
        <v>1172</v>
      </c>
      <c r="C299" s="183"/>
      <c r="D299" s="182"/>
      <c r="E299" s="182"/>
      <c r="F299" s="184">
        <v>1000</v>
      </c>
      <c r="G299" s="124"/>
    </row>
    <row r="300" spans="1:7" ht="31.5" outlineLevel="3">
      <c r="A300" s="185" t="s">
        <v>585</v>
      </c>
      <c r="B300" s="186" t="s">
        <v>1172</v>
      </c>
      <c r="C300" s="186" t="s">
        <v>586</v>
      </c>
      <c r="D300" s="185" t="s">
        <v>545</v>
      </c>
      <c r="E300" s="185" t="s">
        <v>515</v>
      </c>
      <c r="F300" s="187">
        <v>1000</v>
      </c>
      <c r="G300" s="124"/>
    </row>
    <row r="301" spans="1:7" ht="31.5" outlineLevel="7">
      <c r="A301" s="182" t="s">
        <v>1173</v>
      </c>
      <c r="B301" s="183" t="s">
        <v>1174</v>
      </c>
      <c r="C301" s="183"/>
      <c r="D301" s="182"/>
      <c r="E301" s="182"/>
      <c r="F301" s="184">
        <v>1117.7</v>
      </c>
      <c r="G301" s="124"/>
    </row>
    <row r="302" spans="1:7" ht="31.5" outlineLevel="7">
      <c r="A302" s="182" t="s">
        <v>949</v>
      </c>
      <c r="B302" s="183" t="s">
        <v>1175</v>
      </c>
      <c r="C302" s="183"/>
      <c r="D302" s="182"/>
      <c r="E302" s="182"/>
      <c r="F302" s="184">
        <v>1117.7</v>
      </c>
      <c r="G302" s="124"/>
    </row>
    <row r="303" spans="1:7" ht="31.5" outlineLevel="7">
      <c r="A303" s="182" t="s">
        <v>1000</v>
      </c>
      <c r="B303" s="183" t="s">
        <v>1176</v>
      </c>
      <c r="C303" s="183"/>
      <c r="D303" s="182"/>
      <c r="E303" s="182"/>
      <c r="F303" s="184">
        <v>592.8</v>
      </c>
      <c r="G303" s="124"/>
    </row>
    <row r="304" spans="1:7" ht="31.5" outlineLevel="3">
      <c r="A304" s="185" t="s">
        <v>585</v>
      </c>
      <c r="B304" s="186" t="s">
        <v>1176</v>
      </c>
      <c r="C304" s="186" t="s">
        <v>586</v>
      </c>
      <c r="D304" s="185" t="s">
        <v>519</v>
      </c>
      <c r="E304" s="185" t="s">
        <v>528</v>
      </c>
      <c r="F304" s="187">
        <v>592.8</v>
      </c>
      <c r="G304" s="124"/>
    </row>
    <row r="305" spans="1:7" ht="15.75" outlineLevel="3">
      <c r="A305" s="182" t="s">
        <v>795</v>
      </c>
      <c r="B305" s="183" t="s">
        <v>1177</v>
      </c>
      <c r="C305" s="183"/>
      <c r="D305" s="182"/>
      <c r="E305" s="182"/>
      <c r="F305" s="184">
        <v>524.9</v>
      </c>
      <c r="G305" s="124"/>
    </row>
    <row r="306" spans="1:7" ht="31.5" outlineLevel="7">
      <c r="A306" s="185" t="s">
        <v>585</v>
      </c>
      <c r="B306" s="186" t="s">
        <v>1177</v>
      </c>
      <c r="C306" s="186" t="s">
        <v>586</v>
      </c>
      <c r="D306" s="185" t="s">
        <v>545</v>
      </c>
      <c r="E306" s="185" t="s">
        <v>515</v>
      </c>
      <c r="F306" s="187">
        <v>159.9</v>
      </c>
      <c r="G306" s="132"/>
    </row>
    <row r="307" spans="1:7" ht="31.5" outlineLevel="7">
      <c r="A307" s="185" t="s">
        <v>585</v>
      </c>
      <c r="B307" s="186" t="s">
        <v>1177</v>
      </c>
      <c r="C307" s="186" t="s">
        <v>586</v>
      </c>
      <c r="D307" s="185" t="s">
        <v>545</v>
      </c>
      <c r="E307" s="185" t="s">
        <v>541</v>
      </c>
      <c r="F307" s="187">
        <v>360</v>
      </c>
      <c r="G307" s="133"/>
    </row>
    <row r="308" spans="1:7" ht="15.75" outlineLevel="7">
      <c r="A308" s="185" t="s">
        <v>777</v>
      </c>
      <c r="B308" s="186" t="s">
        <v>1177</v>
      </c>
      <c r="C308" s="186" t="s">
        <v>778</v>
      </c>
      <c r="D308" s="185" t="s">
        <v>545</v>
      </c>
      <c r="E308" s="185" t="s">
        <v>541</v>
      </c>
      <c r="F308" s="187">
        <v>5</v>
      </c>
      <c r="G308" s="124"/>
    </row>
    <row r="309" spans="1:7" ht="31.5" outlineLevel="3">
      <c r="A309" s="182" t="s">
        <v>1178</v>
      </c>
      <c r="B309" s="183" t="s">
        <v>1179</v>
      </c>
      <c r="C309" s="183"/>
      <c r="D309" s="182"/>
      <c r="E309" s="182"/>
      <c r="F309" s="184">
        <v>3828.3</v>
      </c>
      <c r="G309" s="124"/>
    </row>
    <row r="310" spans="1:7" ht="31.5" outlineLevel="3">
      <c r="A310" s="182" t="s">
        <v>950</v>
      </c>
      <c r="B310" s="183" t="s">
        <v>1180</v>
      </c>
      <c r="C310" s="183"/>
      <c r="D310" s="182"/>
      <c r="E310" s="182"/>
      <c r="F310" s="184">
        <v>1405</v>
      </c>
      <c r="G310" s="124"/>
    </row>
    <row r="311" spans="1:7" ht="47.25" outlineLevel="7">
      <c r="A311" s="182" t="s">
        <v>1181</v>
      </c>
      <c r="B311" s="183" t="s">
        <v>1182</v>
      </c>
      <c r="C311" s="183"/>
      <c r="D311" s="182"/>
      <c r="E311" s="182"/>
      <c r="F311" s="184">
        <v>382.7</v>
      </c>
      <c r="G311" s="124"/>
    </row>
    <row r="312" spans="1:7" ht="31.5" outlineLevel="7">
      <c r="A312" s="185" t="s">
        <v>585</v>
      </c>
      <c r="B312" s="186" t="s">
        <v>1182</v>
      </c>
      <c r="C312" s="186" t="s">
        <v>586</v>
      </c>
      <c r="D312" s="185" t="s">
        <v>517</v>
      </c>
      <c r="E312" s="185" t="s">
        <v>528</v>
      </c>
      <c r="F312" s="187">
        <v>382.7</v>
      </c>
      <c r="G312" s="124"/>
    </row>
    <row r="313" spans="1:7" ht="31.5" outlineLevel="7">
      <c r="A313" s="182" t="s">
        <v>1183</v>
      </c>
      <c r="B313" s="183" t="s">
        <v>1184</v>
      </c>
      <c r="C313" s="183"/>
      <c r="D313" s="182"/>
      <c r="E313" s="182"/>
      <c r="F313" s="184">
        <v>69.8</v>
      </c>
      <c r="G313" s="124"/>
    </row>
    <row r="314" spans="1:7" ht="31.5" outlineLevel="1">
      <c r="A314" s="185" t="s">
        <v>585</v>
      </c>
      <c r="B314" s="186" t="s">
        <v>1184</v>
      </c>
      <c r="C314" s="186" t="s">
        <v>586</v>
      </c>
      <c r="D314" s="185" t="s">
        <v>517</v>
      </c>
      <c r="E314" s="185" t="s">
        <v>528</v>
      </c>
      <c r="F314" s="187">
        <v>69.8</v>
      </c>
      <c r="G314" s="124"/>
    </row>
    <row r="315" spans="1:7" ht="47.25" outlineLevel="2">
      <c r="A315" s="182" t="s">
        <v>993</v>
      </c>
      <c r="B315" s="183" t="s">
        <v>1185</v>
      </c>
      <c r="C315" s="183"/>
      <c r="D315" s="182"/>
      <c r="E315" s="182"/>
      <c r="F315" s="184">
        <v>952.4</v>
      </c>
      <c r="G315" s="124"/>
    </row>
    <row r="316" spans="1:7" ht="31.5" outlineLevel="3">
      <c r="A316" s="185" t="s">
        <v>585</v>
      </c>
      <c r="B316" s="186" t="s">
        <v>1185</v>
      </c>
      <c r="C316" s="186" t="s">
        <v>586</v>
      </c>
      <c r="D316" s="185" t="s">
        <v>517</v>
      </c>
      <c r="E316" s="185" t="s">
        <v>528</v>
      </c>
      <c r="F316" s="187">
        <v>952.4</v>
      </c>
      <c r="G316" s="124"/>
    </row>
    <row r="317" spans="1:7" ht="63" outlineLevel="3">
      <c r="A317" s="182" t="s">
        <v>1186</v>
      </c>
      <c r="B317" s="183" t="s">
        <v>1187</v>
      </c>
      <c r="C317" s="183"/>
      <c r="D317" s="182"/>
      <c r="E317" s="182"/>
      <c r="F317" s="184">
        <v>2423.3</v>
      </c>
      <c r="G317" s="124"/>
    </row>
    <row r="318" spans="1:7" ht="31.5" outlineLevel="7">
      <c r="A318" s="182" t="s">
        <v>995</v>
      </c>
      <c r="B318" s="183" t="s">
        <v>1188</v>
      </c>
      <c r="C318" s="183"/>
      <c r="D318" s="182"/>
      <c r="E318" s="182"/>
      <c r="F318" s="184">
        <v>2289.9</v>
      </c>
      <c r="G318" s="124"/>
    </row>
    <row r="319" spans="1:7" ht="15.75" outlineLevel="7">
      <c r="A319" s="185" t="s">
        <v>579</v>
      </c>
      <c r="B319" s="186" t="s">
        <v>1188</v>
      </c>
      <c r="C319" s="186" t="s">
        <v>580</v>
      </c>
      <c r="D319" s="185" t="s">
        <v>517</v>
      </c>
      <c r="E319" s="185" t="s">
        <v>530</v>
      </c>
      <c r="F319" s="187">
        <v>2289.9</v>
      </c>
      <c r="G319" s="124"/>
    </row>
    <row r="320" spans="1:7" ht="47.25" outlineLevel="7">
      <c r="A320" s="182" t="s">
        <v>997</v>
      </c>
      <c r="B320" s="183" t="s">
        <v>1189</v>
      </c>
      <c r="C320" s="183"/>
      <c r="D320" s="182"/>
      <c r="E320" s="182"/>
      <c r="F320" s="184">
        <v>133.4</v>
      </c>
      <c r="G320" s="124"/>
    </row>
    <row r="321" spans="1:7" ht="31.5" outlineLevel="7">
      <c r="A321" s="185" t="s">
        <v>585</v>
      </c>
      <c r="B321" s="186" t="s">
        <v>1189</v>
      </c>
      <c r="C321" s="186" t="s">
        <v>586</v>
      </c>
      <c r="D321" s="185" t="s">
        <v>517</v>
      </c>
      <c r="E321" s="185" t="s">
        <v>530</v>
      </c>
      <c r="F321" s="187">
        <v>133.4</v>
      </c>
      <c r="G321" s="124"/>
    </row>
    <row r="322" spans="1:7" ht="31.5" outlineLevel="7">
      <c r="A322" s="182" t="s">
        <v>951</v>
      </c>
      <c r="B322" s="183" t="s">
        <v>1190</v>
      </c>
      <c r="C322" s="183"/>
      <c r="D322" s="182"/>
      <c r="E322" s="182"/>
      <c r="F322" s="184">
        <v>32607.9</v>
      </c>
      <c r="G322" s="124"/>
    </row>
    <row r="323" spans="1:7" ht="31.5" outlineLevel="7">
      <c r="A323" s="182" t="s">
        <v>952</v>
      </c>
      <c r="B323" s="183" t="s">
        <v>1191</v>
      </c>
      <c r="C323" s="183"/>
      <c r="D323" s="182"/>
      <c r="E323" s="182"/>
      <c r="F323" s="184">
        <v>705</v>
      </c>
      <c r="G323" s="124"/>
    </row>
    <row r="324" spans="1:7" ht="31.5" outlineLevel="7">
      <c r="A324" s="182" t="s">
        <v>953</v>
      </c>
      <c r="B324" s="183" t="s">
        <v>1192</v>
      </c>
      <c r="C324" s="183"/>
      <c r="D324" s="182"/>
      <c r="E324" s="182"/>
      <c r="F324" s="184">
        <v>705</v>
      </c>
      <c r="G324" s="124"/>
    </row>
    <row r="325" spans="1:7" ht="31.5" outlineLevel="7">
      <c r="A325" s="182" t="s">
        <v>689</v>
      </c>
      <c r="B325" s="183" t="s">
        <v>1193</v>
      </c>
      <c r="C325" s="183"/>
      <c r="D325" s="182"/>
      <c r="E325" s="182"/>
      <c r="F325" s="184">
        <v>705</v>
      </c>
      <c r="G325" s="124"/>
    </row>
    <row r="326" spans="1:7" ht="31.5" outlineLevel="7">
      <c r="A326" s="185" t="s">
        <v>585</v>
      </c>
      <c r="B326" s="186" t="s">
        <v>1193</v>
      </c>
      <c r="C326" s="186" t="s">
        <v>586</v>
      </c>
      <c r="D326" s="185" t="s">
        <v>521</v>
      </c>
      <c r="E326" s="185" t="s">
        <v>515</v>
      </c>
      <c r="F326" s="187">
        <v>705</v>
      </c>
      <c r="G326" s="124"/>
    </row>
    <row r="327" spans="1:7" ht="47.25" outlineLevel="7">
      <c r="A327" s="182" t="s">
        <v>954</v>
      </c>
      <c r="B327" s="183" t="s">
        <v>1194</v>
      </c>
      <c r="C327" s="183"/>
      <c r="D327" s="182"/>
      <c r="E327" s="182"/>
      <c r="F327" s="184">
        <v>15124.3</v>
      </c>
      <c r="G327" s="124"/>
    </row>
    <row r="328" spans="1:7" ht="15.75" outlineLevel="7">
      <c r="A328" s="182" t="s">
        <v>955</v>
      </c>
      <c r="B328" s="183" t="s">
        <v>1195</v>
      </c>
      <c r="C328" s="183"/>
      <c r="D328" s="182"/>
      <c r="E328" s="182"/>
      <c r="F328" s="184">
        <v>15124.3</v>
      </c>
      <c r="G328" s="124"/>
    </row>
    <row r="329" spans="1:7" ht="15.75" outlineLevel="3">
      <c r="A329" s="182" t="s">
        <v>663</v>
      </c>
      <c r="B329" s="183" t="s">
        <v>1196</v>
      </c>
      <c r="C329" s="183"/>
      <c r="D329" s="182"/>
      <c r="E329" s="182"/>
      <c r="F329" s="184">
        <v>2607.5</v>
      </c>
      <c r="G329" s="124"/>
    </row>
    <row r="330" spans="1:7" ht="31.5" outlineLevel="3">
      <c r="A330" s="185" t="s">
        <v>665</v>
      </c>
      <c r="B330" s="186" t="s">
        <v>1196</v>
      </c>
      <c r="C330" s="186" t="s">
        <v>666</v>
      </c>
      <c r="D330" s="185" t="s">
        <v>519</v>
      </c>
      <c r="E330" s="185" t="s">
        <v>521</v>
      </c>
      <c r="F330" s="187">
        <v>2607.5</v>
      </c>
      <c r="G330" s="124"/>
    </row>
    <row r="331" spans="1:7" ht="15.75" outlineLevel="7">
      <c r="A331" s="182" t="s">
        <v>667</v>
      </c>
      <c r="B331" s="183" t="s">
        <v>1197</v>
      </c>
      <c r="C331" s="183"/>
      <c r="D331" s="182"/>
      <c r="E331" s="182"/>
      <c r="F331" s="184">
        <v>5214.6</v>
      </c>
      <c r="G331" s="124"/>
    </row>
    <row r="332" spans="1:7" ht="31.5" outlineLevel="7">
      <c r="A332" s="185" t="s">
        <v>665</v>
      </c>
      <c r="B332" s="186" t="s">
        <v>1197</v>
      </c>
      <c r="C332" s="186" t="s">
        <v>666</v>
      </c>
      <c r="D332" s="185" t="s">
        <v>519</v>
      </c>
      <c r="E332" s="185" t="s">
        <v>521</v>
      </c>
      <c r="F332" s="187">
        <v>5214.6</v>
      </c>
      <c r="G332" s="124"/>
    </row>
    <row r="333" spans="1:7" ht="15.75" outlineLevel="7">
      <c r="A333" s="182" t="s">
        <v>669</v>
      </c>
      <c r="B333" s="183" t="s">
        <v>1198</v>
      </c>
      <c r="C333" s="183"/>
      <c r="D333" s="182"/>
      <c r="E333" s="182"/>
      <c r="F333" s="184">
        <v>977.9</v>
      </c>
      <c r="G333" s="124"/>
    </row>
    <row r="334" spans="1:7" ht="31.5" outlineLevel="3">
      <c r="A334" s="185" t="s">
        <v>585</v>
      </c>
      <c r="B334" s="186" t="s">
        <v>1198</v>
      </c>
      <c r="C334" s="186" t="s">
        <v>586</v>
      </c>
      <c r="D334" s="185" t="s">
        <v>519</v>
      </c>
      <c r="E334" s="185" t="s">
        <v>521</v>
      </c>
      <c r="F334" s="187">
        <v>977.9</v>
      </c>
      <c r="G334" s="124"/>
    </row>
    <row r="335" spans="1:7" ht="63" outlineLevel="3">
      <c r="A335" s="182" t="s">
        <v>1199</v>
      </c>
      <c r="B335" s="183" t="s">
        <v>1200</v>
      </c>
      <c r="C335" s="183"/>
      <c r="D335" s="182"/>
      <c r="E335" s="182"/>
      <c r="F335" s="184">
        <v>6324.3</v>
      </c>
      <c r="G335" s="124"/>
    </row>
    <row r="336" spans="1:7" ht="15.75" outlineLevel="7">
      <c r="A336" s="185" t="s">
        <v>579</v>
      </c>
      <c r="B336" s="186" t="s">
        <v>1200</v>
      </c>
      <c r="C336" s="186" t="s">
        <v>580</v>
      </c>
      <c r="D336" s="185" t="s">
        <v>515</v>
      </c>
      <c r="E336" s="185" t="s">
        <v>519</v>
      </c>
      <c r="F336" s="187">
        <v>1747.1</v>
      </c>
      <c r="G336" s="124"/>
    </row>
    <row r="337" spans="1:7" ht="31.5" outlineLevel="7">
      <c r="A337" s="185" t="s">
        <v>585</v>
      </c>
      <c r="B337" s="186" t="s">
        <v>1200</v>
      </c>
      <c r="C337" s="186" t="s">
        <v>586</v>
      </c>
      <c r="D337" s="185" t="s">
        <v>515</v>
      </c>
      <c r="E337" s="185" t="s">
        <v>519</v>
      </c>
      <c r="F337" s="187">
        <v>349.4</v>
      </c>
      <c r="G337" s="124"/>
    </row>
    <row r="338" spans="1:7" ht="15.75" outlineLevel="7">
      <c r="A338" s="185" t="s">
        <v>671</v>
      </c>
      <c r="B338" s="186" t="s">
        <v>1200</v>
      </c>
      <c r="C338" s="186" t="s">
        <v>672</v>
      </c>
      <c r="D338" s="185" t="s">
        <v>519</v>
      </c>
      <c r="E338" s="185" t="s">
        <v>521</v>
      </c>
      <c r="F338" s="187">
        <v>4227.8</v>
      </c>
      <c r="G338" s="124"/>
    </row>
    <row r="339" spans="1:7" ht="47.25" outlineLevel="3">
      <c r="A339" s="182" t="s">
        <v>956</v>
      </c>
      <c r="B339" s="183" t="s">
        <v>1201</v>
      </c>
      <c r="C339" s="183"/>
      <c r="D339" s="182"/>
      <c r="E339" s="182"/>
      <c r="F339" s="184">
        <v>1304.1</v>
      </c>
      <c r="G339" s="124"/>
    </row>
    <row r="340" spans="1:7" ht="31.5" outlineLevel="3">
      <c r="A340" s="182" t="s">
        <v>957</v>
      </c>
      <c r="B340" s="183" t="s">
        <v>1202</v>
      </c>
      <c r="C340" s="183"/>
      <c r="D340" s="182"/>
      <c r="E340" s="182"/>
      <c r="F340" s="184">
        <v>1304.1</v>
      </c>
      <c r="G340" s="124"/>
    </row>
    <row r="341" spans="1:7" ht="31.5" outlineLevel="7">
      <c r="A341" s="182" t="s">
        <v>683</v>
      </c>
      <c r="B341" s="183" t="s">
        <v>1203</v>
      </c>
      <c r="C341" s="183"/>
      <c r="D341" s="182"/>
      <c r="E341" s="182"/>
      <c r="F341" s="184">
        <v>130</v>
      </c>
      <c r="G341" s="124"/>
    </row>
    <row r="342" spans="1:7" ht="31.5" outlineLevel="7">
      <c r="A342" s="185" t="s">
        <v>585</v>
      </c>
      <c r="B342" s="186" t="s">
        <v>1203</v>
      </c>
      <c r="C342" s="186" t="s">
        <v>586</v>
      </c>
      <c r="D342" s="185" t="s">
        <v>519</v>
      </c>
      <c r="E342" s="185" t="s">
        <v>537</v>
      </c>
      <c r="F342" s="187">
        <v>130</v>
      </c>
      <c r="G342" s="124"/>
    </row>
    <row r="343" spans="1:7" ht="31.5" outlineLevel="7">
      <c r="A343" s="182" t="s">
        <v>685</v>
      </c>
      <c r="B343" s="183" t="s">
        <v>1204</v>
      </c>
      <c r="C343" s="183"/>
      <c r="D343" s="182"/>
      <c r="E343" s="182"/>
      <c r="F343" s="184">
        <v>200</v>
      </c>
      <c r="G343" s="124"/>
    </row>
    <row r="344" spans="1:7" ht="31.5" outlineLevel="3">
      <c r="A344" s="185" t="s">
        <v>585</v>
      </c>
      <c r="B344" s="186" t="s">
        <v>1204</v>
      </c>
      <c r="C344" s="186" t="s">
        <v>586</v>
      </c>
      <c r="D344" s="185" t="s">
        <v>519</v>
      </c>
      <c r="E344" s="185" t="s">
        <v>537</v>
      </c>
      <c r="F344" s="187">
        <v>200</v>
      </c>
      <c r="G344" s="124"/>
    </row>
    <row r="345" spans="1:7" ht="31.5" outlineLevel="3">
      <c r="A345" s="182" t="s">
        <v>1205</v>
      </c>
      <c r="B345" s="183" t="s">
        <v>1206</v>
      </c>
      <c r="C345" s="183"/>
      <c r="D345" s="182"/>
      <c r="E345" s="182"/>
      <c r="F345" s="184">
        <v>974.1</v>
      </c>
      <c r="G345" s="124"/>
    </row>
    <row r="346" spans="1:7" ht="31.5" outlineLevel="7">
      <c r="A346" s="185" t="s">
        <v>665</v>
      </c>
      <c r="B346" s="186" t="s">
        <v>1206</v>
      </c>
      <c r="C346" s="186" t="s">
        <v>666</v>
      </c>
      <c r="D346" s="185" t="s">
        <v>519</v>
      </c>
      <c r="E346" s="185" t="s">
        <v>537</v>
      </c>
      <c r="F346" s="187">
        <v>974.1</v>
      </c>
      <c r="G346" s="124"/>
    </row>
    <row r="347" spans="1:7" ht="31.5" outlineLevel="7">
      <c r="A347" s="182" t="s">
        <v>958</v>
      </c>
      <c r="B347" s="183" t="s">
        <v>1207</v>
      </c>
      <c r="C347" s="183"/>
      <c r="D347" s="182"/>
      <c r="E347" s="182"/>
      <c r="F347" s="184">
        <v>13970.5</v>
      </c>
      <c r="G347" s="124"/>
    </row>
    <row r="348" spans="1:7" ht="31.5" outlineLevel="7">
      <c r="A348" s="182" t="s">
        <v>959</v>
      </c>
      <c r="B348" s="183" t="s">
        <v>1208</v>
      </c>
      <c r="C348" s="183"/>
      <c r="D348" s="182"/>
      <c r="E348" s="182"/>
      <c r="F348" s="184">
        <v>13970.5</v>
      </c>
      <c r="G348" s="124"/>
    </row>
    <row r="349" spans="1:7" ht="15.75" outlineLevel="7">
      <c r="A349" s="182" t="s">
        <v>675</v>
      </c>
      <c r="B349" s="183" t="s">
        <v>1209</v>
      </c>
      <c r="C349" s="183"/>
      <c r="D349" s="182"/>
      <c r="E349" s="182"/>
      <c r="F349" s="184">
        <v>3821.3</v>
      </c>
      <c r="G349" s="124"/>
    </row>
    <row r="350" spans="1:7" ht="31.5" outlineLevel="7">
      <c r="A350" s="185" t="s">
        <v>585</v>
      </c>
      <c r="B350" s="186" t="s">
        <v>1209</v>
      </c>
      <c r="C350" s="186" t="s">
        <v>586</v>
      </c>
      <c r="D350" s="185" t="s">
        <v>519</v>
      </c>
      <c r="E350" s="185" t="s">
        <v>528</v>
      </c>
      <c r="F350" s="187">
        <v>3821.3</v>
      </c>
      <c r="G350" s="124"/>
    </row>
    <row r="351" spans="1:7" ht="15.75" outlineLevel="7">
      <c r="A351" s="182" t="s">
        <v>677</v>
      </c>
      <c r="B351" s="183" t="s">
        <v>1210</v>
      </c>
      <c r="C351" s="183"/>
      <c r="D351" s="182"/>
      <c r="E351" s="182"/>
      <c r="F351" s="184">
        <v>2436</v>
      </c>
      <c r="G351" s="124"/>
    </row>
    <row r="352" spans="1:7" ht="31.5" outlineLevel="7">
      <c r="A352" s="185" t="s">
        <v>585</v>
      </c>
      <c r="B352" s="186" t="s">
        <v>1210</v>
      </c>
      <c r="C352" s="186" t="s">
        <v>586</v>
      </c>
      <c r="D352" s="185" t="s">
        <v>519</v>
      </c>
      <c r="E352" s="185" t="s">
        <v>528</v>
      </c>
      <c r="F352" s="187">
        <v>500</v>
      </c>
      <c r="G352" s="124"/>
    </row>
    <row r="353" spans="1:7" ht="15.75" outlineLevel="3">
      <c r="A353" s="185" t="s">
        <v>1</v>
      </c>
      <c r="B353" s="186" t="s">
        <v>1210</v>
      </c>
      <c r="C353" s="186" t="s">
        <v>874</v>
      </c>
      <c r="D353" s="185" t="s">
        <v>530</v>
      </c>
      <c r="E353" s="185" t="s">
        <v>517</v>
      </c>
      <c r="F353" s="187">
        <v>1936</v>
      </c>
      <c r="G353" s="124"/>
    </row>
    <row r="354" spans="1:7" ht="31.5" outlineLevel="3">
      <c r="A354" s="182" t="s">
        <v>1211</v>
      </c>
      <c r="B354" s="183" t="s">
        <v>1212</v>
      </c>
      <c r="C354" s="183"/>
      <c r="D354" s="182"/>
      <c r="E354" s="182"/>
      <c r="F354" s="184">
        <v>1940.7</v>
      </c>
      <c r="G354" s="124"/>
    </row>
    <row r="355" spans="1:7" ht="31.5" outlineLevel="7">
      <c r="A355" s="185" t="s">
        <v>585</v>
      </c>
      <c r="B355" s="186" t="s">
        <v>1212</v>
      </c>
      <c r="C355" s="186" t="s">
        <v>586</v>
      </c>
      <c r="D355" s="185" t="s">
        <v>519</v>
      </c>
      <c r="E355" s="185" t="s">
        <v>528</v>
      </c>
      <c r="F355" s="187">
        <v>1940.7</v>
      </c>
      <c r="G355" s="124"/>
    </row>
    <row r="356" spans="1:7" ht="47.25" outlineLevel="7">
      <c r="A356" s="182" t="s">
        <v>1213</v>
      </c>
      <c r="B356" s="183" t="s">
        <v>1214</v>
      </c>
      <c r="C356" s="183"/>
      <c r="D356" s="182"/>
      <c r="E356" s="182"/>
      <c r="F356" s="184">
        <v>5772.4</v>
      </c>
      <c r="G356" s="124"/>
    </row>
    <row r="357" spans="1:7" ht="31.5" outlineLevel="7">
      <c r="A357" s="185" t="s">
        <v>585</v>
      </c>
      <c r="B357" s="186" t="s">
        <v>1214</v>
      </c>
      <c r="C357" s="186" t="s">
        <v>586</v>
      </c>
      <c r="D357" s="185" t="s">
        <v>519</v>
      </c>
      <c r="E357" s="185" t="s">
        <v>528</v>
      </c>
      <c r="F357" s="187">
        <v>5772.4</v>
      </c>
      <c r="G357" s="124"/>
    </row>
    <row r="358" spans="1:7" ht="31.5" outlineLevel="3">
      <c r="A358" s="182" t="s">
        <v>960</v>
      </c>
      <c r="B358" s="183" t="s">
        <v>1215</v>
      </c>
      <c r="C358" s="183"/>
      <c r="D358" s="182"/>
      <c r="E358" s="182"/>
      <c r="F358" s="184">
        <v>529.8</v>
      </c>
      <c r="G358" s="124"/>
    </row>
    <row r="359" spans="1:7" ht="31.5" outlineLevel="3">
      <c r="A359" s="182" t="s">
        <v>961</v>
      </c>
      <c r="B359" s="183" t="s">
        <v>1216</v>
      </c>
      <c r="C359" s="183"/>
      <c r="D359" s="182"/>
      <c r="E359" s="182"/>
      <c r="F359" s="184">
        <v>529.8</v>
      </c>
      <c r="G359" s="124"/>
    </row>
    <row r="360" spans="1:7" ht="15.75" outlineLevel="7">
      <c r="A360" s="182" t="s">
        <v>697</v>
      </c>
      <c r="B360" s="183" t="s">
        <v>1217</v>
      </c>
      <c r="C360" s="183"/>
      <c r="D360" s="182"/>
      <c r="E360" s="182"/>
      <c r="F360" s="184">
        <v>45</v>
      </c>
      <c r="G360" s="124"/>
    </row>
    <row r="361" spans="1:7" ht="31.5" outlineLevel="7">
      <c r="A361" s="185" t="s">
        <v>585</v>
      </c>
      <c r="B361" s="186" t="s">
        <v>1217</v>
      </c>
      <c r="C361" s="186" t="s">
        <v>586</v>
      </c>
      <c r="D361" s="185" t="s">
        <v>521</v>
      </c>
      <c r="E361" s="185" t="s">
        <v>517</v>
      </c>
      <c r="F361" s="187">
        <v>45</v>
      </c>
      <c r="G361" s="124"/>
    </row>
    <row r="362" spans="1:7" ht="15.75" outlineLevel="7">
      <c r="A362" s="182" t="s">
        <v>699</v>
      </c>
      <c r="B362" s="183" t="s">
        <v>1218</v>
      </c>
      <c r="C362" s="183"/>
      <c r="D362" s="182"/>
      <c r="E362" s="182"/>
      <c r="F362" s="184">
        <v>484.8</v>
      </c>
      <c r="G362" s="124"/>
    </row>
    <row r="363" spans="1:7" ht="31.5" outlineLevel="2">
      <c r="A363" s="185" t="s">
        <v>585</v>
      </c>
      <c r="B363" s="186" t="s">
        <v>1218</v>
      </c>
      <c r="C363" s="186" t="s">
        <v>586</v>
      </c>
      <c r="D363" s="185" t="s">
        <v>521</v>
      </c>
      <c r="E363" s="185" t="s">
        <v>517</v>
      </c>
      <c r="F363" s="187">
        <v>484.8</v>
      </c>
      <c r="G363" s="124"/>
    </row>
    <row r="364" spans="1:7" ht="31.5" outlineLevel="3">
      <c r="A364" s="182" t="s">
        <v>962</v>
      </c>
      <c r="B364" s="183" t="s">
        <v>1219</v>
      </c>
      <c r="C364" s="183"/>
      <c r="D364" s="182"/>
      <c r="E364" s="182"/>
      <c r="F364" s="184">
        <v>974.2</v>
      </c>
      <c r="G364" s="124"/>
    </row>
    <row r="365" spans="1:7" ht="31.5" outlineLevel="3">
      <c r="A365" s="182" t="s">
        <v>963</v>
      </c>
      <c r="B365" s="183" t="s">
        <v>1220</v>
      </c>
      <c r="C365" s="183"/>
      <c r="D365" s="182"/>
      <c r="E365" s="182"/>
      <c r="F365" s="184">
        <v>974.2</v>
      </c>
      <c r="G365" s="124"/>
    </row>
    <row r="366" spans="1:7" ht="15.75" outlineLevel="7">
      <c r="A366" s="182" t="s">
        <v>633</v>
      </c>
      <c r="B366" s="183" t="s">
        <v>1221</v>
      </c>
      <c r="C366" s="183"/>
      <c r="D366" s="182"/>
      <c r="E366" s="182"/>
      <c r="F366" s="184">
        <v>197.6</v>
      </c>
      <c r="G366" s="124"/>
    </row>
    <row r="367" spans="1:7" ht="31.5" outlineLevel="7">
      <c r="A367" s="185" t="s">
        <v>585</v>
      </c>
      <c r="B367" s="186" t="s">
        <v>1221</v>
      </c>
      <c r="C367" s="186" t="s">
        <v>586</v>
      </c>
      <c r="D367" s="185" t="s">
        <v>515</v>
      </c>
      <c r="E367" s="185" t="s">
        <v>525</v>
      </c>
      <c r="F367" s="187">
        <v>197.6</v>
      </c>
      <c r="G367" s="124"/>
    </row>
    <row r="368" spans="1:7" ht="31.5" outlineLevel="7">
      <c r="A368" s="182" t="s">
        <v>1222</v>
      </c>
      <c r="B368" s="183" t="s">
        <v>1223</v>
      </c>
      <c r="C368" s="183"/>
      <c r="D368" s="182"/>
      <c r="E368" s="182"/>
      <c r="F368" s="184">
        <v>79</v>
      </c>
      <c r="G368" s="124"/>
    </row>
    <row r="369" spans="1:7" ht="15.75" outlineLevel="3">
      <c r="A369" s="185" t="s">
        <v>579</v>
      </c>
      <c r="B369" s="186" t="s">
        <v>1223</v>
      </c>
      <c r="C369" s="186" t="s">
        <v>580</v>
      </c>
      <c r="D369" s="185" t="s">
        <v>515</v>
      </c>
      <c r="E369" s="185" t="s">
        <v>525</v>
      </c>
      <c r="F369" s="187">
        <v>63</v>
      </c>
      <c r="G369" s="124"/>
    </row>
    <row r="370" spans="1:7" ht="31.5" outlineLevel="3">
      <c r="A370" s="185" t="s">
        <v>585</v>
      </c>
      <c r="B370" s="186" t="s">
        <v>1223</v>
      </c>
      <c r="C370" s="186" t="s">
        <v>586</v>
      </c>
      <c r="D370" s="185" t="s">
        <v>515</v>
      </c>
      <c r="E370" s="185" t="s">
        <v>525</v>
      </c>
      <c r="F370" s="187">
        <v>16</v>
      </c>
      <c r="G370" s="124"/>
    </row>
    <row r="371" spans="1:7" ht="31.5" outlineLevel="7">
      <c r="A371" s="182" t="s">
        <v>1224</v>
      </c>
      <c r="B371" s="183" t="s">
        <v>1225</v>
      </c>
      <c r="C371" s="183"/>
      <c r="D371" s="182"/>
      <c r="E371" s="182"/>
      <c r="F371" s="184">
        <v>697.6</v>
      </c>
      <c r="G371" s="124"/>
    </row>
    <row r="372" spans="1:7" ht="31.5" outlineLevel="7">
      <c r="A372" s="185" t="s">
        <v>585</v>
      </c>
      <c r="B372" s="186" t="s">
        <v>1225</v>
      </c>
      <c r="C372" s="186" t="s">
        <v>586</v>
      </c>
      <c r="D372" s="185" t="s">
        <v>515</v>
      </c>
      <c r="E372" s="185" t="s">
        <v>525</v>
      </c>
      <c r="F372" s="187">
        <v>697.6</v>
      </c>
      <c r="G372" s="124"/>
    </row>
    <row r="373" spans="1:7" ht="31.5" outlineLevel="7">
      <c r="A373" s="182" t="s">
        <v>964</v>
      </c>
      <c r="B373" s="183" t="s">
        <v>1226</v>
      </c>
      <c r="C373" s="183"/>
      <c r="D373" s="182"/>
      <c r="E373" s="182"/>
      <c r="F373" s="184">
        <v>166316.5</v>
      </c>
      <c r="G373" s="124"/>
    </row>
    <row r="374" spans="1:7" ht="31.5" outlineLevel="1">
      <c r="A374" s="182" t="s">
        <v>965</v>
      </c>
      <c r="B374" s="183" t="s">
        <v>1227</v>
      </c>
      <c r="C374" s="183"/>
      <c r="D374" s="182"/>
      <c r="E374" s="182"/>
      <c r="F374" s="184">
        <v>148651.5</v>
      </c>
      <c r="G374" s="132"/>
    </row>
    <row r="375" spans="1:7" ht="31.5" outlineLevel="2">
      <c r="A375" s="182" t="s">
        <v>966</v>
      </c>
      <c r="B375" s="183" t="s">
        <v>1228</v>
      </c>
      <c r="C375" s="183"/>
      <c r="D375" s="182"/>
      <c r="E375" s="182"/>
      <c r="F375" s="184">
        <v>148651.5</v>
      </c>
      <c r="G375" s="124"/>
    </row>
    <row r="376" spans="1:7" ht="31.5" outlineLevel="3">
      <c r="A376" s="182" t="s">
        <v>878</v>
      </c>
      <c r="B376" s="183" t="s">
        <v>1229</v>
      </c>
      <c r="C376" s="183"/>
      <c r="D376" s="182"/>
      <c r="E376" s="182"/>
      <c r="F376" s="184">
        <v>2000</v>
      </c>
      <c r="G376" s="124"/>
    </row>
    <row r="377" spans="1:7" ht="15.75" outlineLevel="3">
      <c r="A377" s="185" t="s">
        <v>880</v>
      </c>
      <c r="B377" s="186" t="s">
        <v>1229</v>
      </c>
      <c r="C377" s="186" t="s">
        <v>881</v>
      </c>
      <c r="D377" s="185" t="s">
        <v>530</v>
      </c>
      <c r="E377" s="185" t="s">
        <v>515</v>
      </c>
      <c r="F377" s="187">
        <v>2000</v>
      </c>
      <c r="G377" s="124"/>
    </row>
    <row r="378" spans="1:7" ht="31.5" outlineLevel="7">
      <c r="A378" s="182" t="s">
        <v>884</v>
      </c>
      <c r="B378" s="183" t="s">
        <v>1230</v>
      </c>
      <c r="C378" s="183"/>
      <c r="D378" s="182"/>
      <c r="E378" s="182"/>
      <c r="F378" s="184">
        <v>13165.2</v>
      </c>
      <c r="G378" s="124"/>
    </row>
    <row r="379" spans="1:7" ht="15.75" outlineLevel="7">
      <c r="A379" s="185" t="s">
        <v>1</v>
      </c>
      <c r="B379" s="186" t="s">
        <v>1230</v>
      </c>
      <c r="C379" s="186" t="s">
        <v>874</v>
      </c>
      <c r="D379" s="185" t="s">
        <v>530</v>
      </c>
      <c r="E379" s="185" t="s">
        <v>517</v>
      </c>
      <c r="F379" s="187">
        <v>13165.2</v>
      </c>
      <c r="G379" s="124"/>
    </row>
    <row r="380" spans="1:7" ht="47.25" outlineLevel="7">
      <c r="A380" s="182" t="s">
        <v>1231</v>
      </c>
      <c r="B380" s="183" t="s">
        <v>1232</v>
      </c>
      <c r="C380" s="183"/>
      <c r="D380" s="182"/>
      <c r="E380" s="182"/>
      <c r="F380" s="184">
        <v>1246.7</v>
      </c>
      <c r="G380" s="124"/>
    </row>
    <row r="381" spans="1:7" ht="15.75" outlineLevel="7">
      <c r="A381" s="185" t="s">
        <v>1</v>
      </c>
      <c r="B381" s="186" t="s">
        <v>1232</v>
      </c>
      <c r="C381" s="186" t="s">
        <v>874</v>
      </c>
      <c r="D381" s="185" t="s">
        <v>534</v>
      </c>
      <c r="E381" s="185" t="s">
        <v>515</v>
      </c>
      <c r="F381" s="187">
        <v>1246.7</v>
      </c>
      <c r="G381" s="124"/>
    </row>
    <row r="382" spans="1:7" ht="47.25" outlineLevel="7">
      <c r="A382" s="182" t="s">
        <v>882</v>
      </c>
      <c r="B382" s="183" t="s">
        <v>1233</v>
      </c>
      <c r="C382" s="183"/>
      <c r="D382" s="182"/>
      <c r="E382" s="182"/>
      <c r="F382" s="184">
        <v>132239.7</v>
      </c>
      <c r="G382" s="124"/>
    </row>
    <row r="383" spans="1:7" ht="15.75" outlineLevel="7">
      <c r="A383" s="185" t="s">
        <v>880</v>
      </c>
      <c r="B383" s="186" t="s">
        <v>1233</v>
      </c>
      <c r="C383" s="186" t="s">
        <v>881</v>
      </c>
      <c r="D383" s="185" t="s">
        <v>530</v>
      </c>
      <c r="E383" s="185" t="s">
        <v>515</v>
      </c>
      <c r="F383" s="187">
        <v>132239.7</v>
      </c>
      <c r="G383" s="124"/>
    </row>
    <row r="384" spans="1:7" ht="15.75" outlineLevel="7">
      <c r="A384" s="182" t="s">
        <v>967</v>
      </c>
      <c r="B384" s="183" t="s">
        <v>1234</v>
      </c>
      <c r="C384" s="183"/>
      <c r="D384" s="182"/>
      <c r="E384" s="182"/>
      <c r="F384" s="184">
        <v>17664.9</v>
      </c>
      <c r="G384" s="124"/>
    </row>
    <row r="385" spans="1:7" ht="15.75" outlineLevel="7">
      <c r="A385" s="182" t="s">
        <v>933</v>
      </c>
      <c r="B385" s="183" t="s">
        <v>1235</v>
      </c>
      <c r="C385" s="183"/>
      <c r="D385" s="182"/>
      <c r="E385" s="182"/>
      <c r="F385" s="184">
        <v>17664.9</v>
      </c>
      <c r="G385" s="124"/>
    </row>
    <row r="386" spans="1:7" ht="31.5" outlineLevel="7">
      <c r="A386" s="182" t="s">
        <v>576</v>
      </c>
      <c r="B386" s="183" t="s">
        <v>1236</v>
      </c>
      <c r="C386" s="183"/>
      <c r="D386" s="182"/>
      <c r="E386" s="182"/>
      <c r="F386" s="184">
        <v>12397.1</v>
      </c>
      <c r="G386" s="124"/>
    </row>
    <row r="387" spans="1:7" ht="15.75" outlineLevel="7">
      <c r="A387" s="185" t="s">
        <v>579</v>
      </c>
      <c r="B387" s="186" t="s">
        <v>1236</v>
      </c>
      <c r="C387" s="186" t="s">
        <v>580</v>
      </c>
      <c r="D387" s="185" t="s">
        <v>515</v>
      </c>
      <c r="E387" s="185" t="s">
        <v>523</v>
      </c>
      <c r="F387" s="187">
        <v>12397.1</v>
      </c>
      <c r="G387" s="124"/>
    </row>
    <row r="388" spans="1:7" ht="31.5" outlineLevel="7">
      <c r="A388" s="182" t="s">
        <v>581</v>
      </c>
      <c r="B388" s="183" t="s">
        <v>1237</v>
      </c>
      <c r="C388" s="183"/>
      <c r="D388" s="182"/>
      <c r="E388" s="182"/>
      <c r="F388" s="184">
        <v>2040.3</v>
      </c>
      <c r="G388" s="124"/>
    </row>
    <row r="389" spans="1:7" ht="15.75" outlineLevel="3">
      <c r="A389" s="185" t="s">
        <v>579</v>
      </c>
      <c r="B389" s="186" t="s">
        <v>1237</v>
      </c>
      <c r="C389" s="186" t="s">
        <v>580</v>
      </c>
      <c r="D389" s="185" t="s">
        <v>515</v>
      </c>
      <c r="E389" s="185" t="s">
        <v>523</v>
      </c>
      <c r="F389" s="187">
        <v>1570.9</v>
      </c>
      <c r="G389" s="124"/>
    </row>
    <row r="390" spans="1:7" ht="31.5" outlineLevel="3">
      <c r="A390" s="185" t="s">
        <v>585</v>
      </c>
      <c r="B390" s="186" t="s">
        <v>1237</v>
      </c>
      <c r="C390" s="186" t="s">
        <v>586</v>
      </c>
      <c r="D390" s="185" t="s">
        <v>515</v>
      </c>
      <c r="E390" s="185" t="s">
        <v>523</v>
      </c>
      <c r="F390" s="187">
        <v>469.4</v>
      </c>
      <c r="G390" s="124"/>
    </row>
    <row r="391" spans="1:7" ht="47.25" outlineLevel="7">
      <c r="A391" s="182" t="s">
        <v>866</v>
      </c>
      <c r="B391" s="183" t="s">
        <v>1238</v>
      </c>
      <c r="C391" s="183"/>
      <c r="D391" s="182"/>
      <c r="E391" s="182"/>
      <c r="F391" s="184">
        <v>3195.9</v>
      </c>
      <c r="G391" s="124"/>
    </row>
    <row r="392" spans="1:7" ht="15.75" outlineLevel="7">
      <c r="A392" s="185" t="s">
        <v>579</v>
      </c>
      <c r="B392" s="186" t="s">
        <v>1238</v>
      </c>
      <c r="C392" s="186" t="s">
        <v>580</v>
      </c>
      <c r="D392" s="185" t="s">
        <v>515</v>
      </c>
      <c r="E392" s="185" t="s">
        <v>523</v>
      </c>
      <c r="F392" s="187">
        <v>3097.4</v>
      </c>
      <c r="G392" s="124"/>
    </row>
    <row r="393" spans="1:7" ht="31.5" outlineLevel="7">
      <c r="A393" s="185" t="s">
        <v>585</v>
      </c>
      <c r="B393" s="186" t="s">
        <v>1238</v>
      </c>
      <c r="C393" s="186" t="s">
        <v>586</v>
      </c>
      <c r="D393" s="185" t="s">
        <v>515</v>
      </c>
      <c r="E393" s="185" t="s">
        <v>523</v>
      </c>
      <c r="F393" s="187">
        <v>98.5</v>
      </c>
      <c r="G393" s="124"/>
    </row>
    <row r="394" spans="1:7" ht="47.25" outlineLevel="7">
      <c r="A394" s="182" t="s">
        <v>868</v>
      </c>
      <c r="B394" s="183" t="s">
        <v>1239</v>
      </c>
      <c r="C394" s="183"/>
      <c r="D394" s="182"/>
      <c r="E394" s="182"/>
      <c r="F394" s="184">
        <v>31.6</v>
      </c>
      <c r="G394" s="124"/>
    </row>
    <row r="395" spans="1:7" ht="15.75" outlineLevel="7">
      <c r="A395" s="185" t="s">
        <v>579</v>
      </c>
      <c r="B395" s="186" t="s">
        <v>1239</v>
      </c>
      <c r="C395" s="186" t="s">
        <v>580</v>
      </c>
      <c r="D395" s="185" t="s">
        <v>515</v>
      </c>
      <c r="E395" s="185" t="s">
        <v>523</v>
      </c>
      <c r="F395" s="187">
        <v>25.7</v>
      </c>
      <c r="G395" s="124"/>
    </row>
    <row r="396" spans="1:7" ht="31.5" outlineLevel="7">
      <c r="A396" s="185" t="s">
        <v>585</v>
      </c>
      <c r="B396" s="186" t="s">
        <v>1239</v>
      </c>
      <c r="C396" s="186" t="s">
        <v>586</v>
      </c>
      <c r="D396" s="185" t="s">
        <v>515</v>
      </c>
      <c r="E396" s="185" t="s">
        <v>523</v>
      </c>
      <c r="F396" s="187">
        <v>5.9</v>
      </c>
      <c r="G396" s="124"/>
    </row>
    <row r="397" spans="1:7" ht="31.5" outlineLevel="7">
      <c r="A397" s="182" t="s">
        <v>968</v>
      </c>
      <c r="B397" s="183" t="s">
        <v>1240</v>
      </c>
      <c r="C397" s="183"/>
      <c r="D397" s="182"/>
      <c r="E397" s="182"/>
      <c r="F397" s="184">
        <v>115331.6</v>
      </c>
      <c r="G397" s="124"/>
    </row>
    <row r="398" spans="1:7" ht="31.5" outlineLevel="7">
      <c r="A398" s="182" t="s">
        <v>969</v>
      </c>
      <c r="B398" s="183" t="s">
        <v>1241</v>
      </c>
      <c r="C398" s="183"/>
      <c r="D398" s="182"/>
      <c r="E398" s="182"/>
      <c r="F398" s="184">
        <v>168.6</v>
      </c>
      <c r="G398" s="124"/>
    </row>
    <row r="399" spans="1:7" ht="15.75" outlineLevel="7">
      <c r="A399" s="182" t="s">
        <v>933</v>
      </c>
      <c r="B399" s="183" t="s">
        <v>1242</v>
      </c>
      <c r="C399" s="183"/>
      <c r="D399" s="182"/>
      <c r="E399" s="182"/>
      <c r="F399" s="184">
        <v>168.6</v>
      </c>
      <c r="G399" s="124"/>
    </row>
    <row r="400" spans="1:7" ht="47.25" outlineLevel="7">
      <c r="A400" s="182" t="s">
        <v>639</v>
      </c>
      <c r="B400" s="183" t="s">
        <v>1243</v>
      </c>
      <c r="C400" s="183"/>
      <c r="D400" s="182"/>
      <c r="E400" s="182"/>
      <c r="F400" s="184">
        <v>168.6</v>
      </c>
      <c r="G400" s="124"/>
    </row>
    <row r="401" spans="1:7" ht="31.5" outlineLevel="7">
      <c r="A401" s="185" t="s">
        <v>585</v>
      </c>
      <c r="B401" s="186" t="s">
        <v>1243</v>
      </c>
      <c r="C401" s="186" t="s">
        <v>586</v>
      </c>
      <c r="D401" s="185" t="s">
        <v>515</v>
      </c>
      <c r="E401" s="185" t="s">
        <v>525</v>
      </c>
      <c r="F401" s="187">
        <v>168.6</v>
      </c>
      <c r="G401" s="124"/>
    </row>
    <row r="402" spans="1:7" ht="31.5" outlineLevel="3">
      <c r="A402" s="182" t="s">
        <v>970</v>
      </c>
      <c r="B402" s="183" t="s">
        <v>1244</v>
      </c>
      <c r="C402" s="183"/>
      <c r="D402" s="182"/>
      <c r="E402" s="182"/>
      <c r="F402" s="184">
        <v>6343.6</v>
      </c>
      <c r="G402" s="124"/>
    </row>
    <row r="403" spans="1:7" ht="15.75" outlineLevel="3">
      <c r="A403" s="182" t="s">
        <v>933</v>
      </c>
      <c r="B403" s="183" t="s">
        <v>1245</v>
      </c>
      <c r="C403" s="183"/>
      <c r="D403" s="182"/>
      <c r="E403" s="182"/>
      <c r="F403" s="184">
        <v>6343.6</v>
      </c>
      <c r="G403" s="124"/>
    </row>
    <row r="404" spans="1:7" ht="47.25" outlineLevel="7">
      <c r="A404" s="182" t="s">
        <v>641</v>
      </c>
      <c r="B404" s="183" t="s">
        <v>1246</v>
      </c>
      <c r="C404" s="183"/>
      <c r="D404" s="182"/>
      <c r="E404" s="182"/>
      <c r="F404" s="184">
        <v>6343.6</v>
      </c>
      <c r="G404" s="124"/>
    </row>
    <row r="405" spans="1:7" ht="31.5" outlineLevel="7">
      <c r="A405" s="185" t="s">
        <v>585</v>
      </c>
      <c r="B405" s="186" t="s">
        <v>1246</v>
      </c>
      <c r="C405" s="186" t="s">
        <v>586</v>
      </c>
      <c r="D405" s="185" t="s">
        <v>515</v>
      </c>
      <c r="E405" s="185" t="s">
        <v>525</v>
      </c>
      <c r="F405" s="187">
        <v>2143.6</v>
      </c>
      <c r="G405" s="124"/>
    </row>
    <row r="406" spans="1:7" ht="31.5" outlineLevel="7">
      <c r="A406" s="185" t="s">
        <v>665</v>
      </c>
      <c r="B406" s="186" t="s">
        <v>1246</v>
      </c>
      <c r="C406" s="186" t="s">
        <v>666</v>
      </c>
      <c r="D406" s="185" t="s">
        <v>537</v>
      </c>
      <c r="E406" s="185" t="s">
        <v>541</v>
      </c>
      <c r="F406" s="187">
        <v>4200</v>
      </c>
      <c r="G406" s="124"/>
    </row>
    <row r="407" spans="1:7" ht="31.5" outlineLevel="3">
      <c r="A407" s="182" t="s">
        <v>971</v>
      </c>
      <c r="B407" s="183" t="s">
        <v>1247</v>
      </c>
      <c r="C407" s="183"/>
      <c r="D407" s="182"/>
      <c r="E407" s="182"/>
      <c r="F407" s="184">
        <v>1707.4</v>
      </c>
      <c r="G407" s="124"/>
    </row>
    <row r="408" spans="1:7" ht="15.75" outlineLevel="3">
      <c r="A408" s="182" t="s">
        <v>933</v>
      </c>
      <c r="B408" s="183" t="s">
        <v>1248</v>
      </c>
      <c r="C408" s="183"/>
      <c r="D408" s="182"/>
      <c r="E408" s="182"/>
      <c r="F408" s="184">
        <v>730.8</v>
      </c>
      <c r="G408" s="124"/>
    </row>
    <row r="409" spans="1:7" ht="31.5" outlineLevel="7">
      <c r="A409" s="182" t="s">
        <v>760</v>
      </c>
      <c r="B409" s="183" t="s">
        <v>1249</v>
      </c>
      <c r="C409" s="183"/>
      <c r="D409" s="182"/>
      <c r="E409" s="182"/>
      <c r="F409" s="184">
        <v>730.8</v>
      </c>
      <c r="G409" s="124"/>
    </row>
    <row r="410" spans="1:7" ht="31.5" outlineLevel="7">
      <c r="A410" s="185" t="s">
        <v>585</v>
      </c>
      <c r="B410" s="186" t="s">
        <v>1249</v>
      </c>
      <c r="C410" s="186" t="s">
        <v>586</v>
      </c>
      <c r="D410" s="185" t="s">
        <v>515</v>
      </c>
      <c r="E410" s="185" t="s">
        <v>519</v>
      </c>
      <c r="F410" s="187">
        <v>723.5</v>
      </c>
      <c r="G410" s="124"/>
    </row>
    <row r="411" spans="1:7" ht="15.75" outlineLevel="7">
      <c r="A411" s="185" t="s">
        <v>597</v>
      </c>
      <c r="B411" s="186" t="s">
        <v>1249</v>
      </c>
      <c r="C411" s="186" t="s">
        <v>598</v>
      </c>
      <c r="D411" s="185" t="s">
        <v>515</v>
      </c>
      <c r="E411" s="185" t="s">
        <v>519</v>
      </c>
      <c r="F411" s="187">
        <v>7.3</v>
      </c>
      <c r="G411" s="124"/>
    </row>
    <row r="412" spans="1:7" ht="31.5" outlineLevel="3">
      <c r="A412" s="182" t="s">
        <v>972</v>
      </c>
      <c r="B412" s="183" t="s">
        <v>1250</v>
      </c>
      <c r="C412" s="183"/>
      <c r="D412" s="182"/>
      <c r="E412" s="182"/>
      <c r="F412" s="184">
        <v>976.7</v>
      </c>
      <c r="G412" s="124"/>
    </row>
    <row r="413" spans="1:7" ht="15.75" outlineLevel="3">
      <c r="A413" s="182" t="s">
        <v>762</v>
      </c>
      <c r="B413" s="183" t="s">
        <v>1251</v>
      </c>
      <c r="C413" s="183"/>
      <c r="D413" s="182"/>
      <c r="E413" s="182"/>
      <c r="F413" s="184">
        <v>476.7</v>
      </c>
      <c r="G413" s="124"/>
    </row>
    <row r="414" spans="1:7" ht="31.5" outlineLevel="7">
      <c r="A414" s="185" t="s">
        <v>585</v>
      </c>
      <c r="B414" s="186" t="s">
        <v>1251</v>
      </c>
      <c r="C414" s="186" t="s">
        <v>586</v>
      </c>
      <c r="D414" s="185" t="s">
        <v>519</v>
      </c>
      <c r="E414" s="185" t="s">
        <v>537</v>
      </c>
      <c r="F414" s="187">
        <v>476.7</v>
      </c>
      <c r="G414" s="124"/>
    </row>
    <row r="415" spans="1:7" ht="47.25" outlineLevel="7">
      <c r="A415" s="182" t="s">
        <v>643</v>
      </c>
      <c r="B415" s="183" t="s">
        <v>1252</v>
      </c>
      <c r="C415" s="183"/>
      <c r="D415" s="182"/>
      <c r="E415" s="182"/>
      <c r="F415" s="184">
        <v>500</v>
      </c>
      <c r="G415" s="124"/>
    </row>
    <row r="416" spans="1:7" ht="31.5" outlineLevel="7">
      <c r="A416" s="185" t="s">
        <v>585</v>
      </c>
      <c r="B416" s="186" t="s">
        <v>1252</v>
      </c>
      <c r="C416" s="186" t="s">
        <v>586</v>
      </c>
      <c r="D416" s="185" t="s">
        <v>515</v>
      </c>
      <c r="E416" s="185" t="s">
        <v>525</v>
      </c>
      <c r="F416" s="187">
        <v>500</v>
      </c>
      <c r="G416" s="124"/>
    </row>
    <row r="417" spans="1:7" ht="31.5" outlineLevel="7">
      <c r="A417" s="182" t="s">
        <v>973</v>
      </c>
      <c r="B417" s="183" t="s">
        <v>1253</v>
      </c>
      <c r="C417" s="183"/>
      <c r="D417" s="182"/>
      <c r="E417" s="182"/>
      <c r="F417" s="184">
        <v>92618.1</v>
      </c>
      <c r="G417" s="124"/>
    </row>
    <row r="418" spans="1:7" ht="31.5" outlineLevel="7">
      <c r="A418" s="182" t="s">
        <v>974</v>
      </c>
      <c r="B418" s="183" t="s">
        <v>1254</v>
      </c>
      <c r="C418" s="183"/>
      <c r="D418" s="182"/>
      <c r="E418" s="182"/>
      <c r="F418" s="184">
        <v>1393.8</v>
      </c>
      <c r="G418" s="124"/>
    </row>
    <row r="419" spans="1:7" ht="31.5" outlineLevel="7">
      <c r="A419" s="182" t="s">
        <v>576</v>
      </c>
      <c r="B419" s="183" t="s">
        <v>1255</v>
      </c>
      <c r="C419" s="183"/>
      <c r="D419" s="182"/>
      <c r="E419" s="182"/>
      <c r="F419" s="184">
        <v>940.1</v>
      </c>
      <c r="G419" s="124"/>
    </row>
    <row r="420" spans="1:7" ht="15.75" outlineLevel="7">
      <c r="A420" s="185" t="s">
        <v>579</v>
      </c>
      <c r="B420" s="186" t="s">
        <v>1255</v>
      </c>
      <c r="C420" s="186" t="s">
        <v>580</v>
      </c>
      <c r="D420" s="185" t="s">
        <v>515</v>
      </c>
      <c r="E420" s="185" t="s">
        <v>517</v>
      </c>
      <c r="F420" s="187">
        <v>940.1</v>
      </c>
      <c r="G420" s="124"/>
    </row>
    <row r="421" spans="1:7" ht="31.5" outlineLevel="3">
      <c r="A421" s="182" t="s">
        <v>581</v>
      </c>
      <c r="B421" s="183" t="s">
        <v>1256</v>
      </c>
      <c r="C421" s="183"/>
      <c r="D421" s="182"/>
      <c r="E421" s="182"/>
      <c r="F421" s="184">
        <v>453.8</v>
      </c>
      <c r="G421" s="124"/>
    </row>
    <row r="422" spans="1:7" ht="15.75" outlineLevel="3">
      <c r="A422" s="185" t="s">
        <v>579</v>
      </c>
      <c r="B422" s="186" t="s">
        <v>1256</v>
      </c>
      <c r="C422" s="186" t="s">
        <v>580</v>
      </c>
      <c r="D422" s="185" t="s">
        <v>515</v>
      </c>
      <c r="E422" s="185" t="s">
        <v>517</v>
      </c>
      <c r="F422" s="187">
        <v>420.6</v>
      </c>
      <c r="G422" s="124"/>
    </row>
    <row r="423" spans="1:7" ht="31.5" outlineLevel="7">
      <c r="A423" s="185" t="s">
        <v>585</v>
      </c>
      <c r="B423" s="186" t="s">
        <v>1256</v>
      </c>
      <c r="C423" s="186" t="s">
        <v>586</v>
      </c>
      <c r="D423" s="185" t="s">
        <v>515</v>
      </c>
      <c r="E423" s="185" t="s">
        <v>517</v>
      </c>
      <c r="F423" s="187">
        <v>33.2</v>
      </c>
      <c r="G423" s="124"/>
    </row>
    <row r="424" spans="1:7" ht="15.75" outlineLevel="7">
      <c r="A424" s="182" t="s">
        <v>933</v>
      </c>
      <c r="B424" s="183" t="s">
        <v>1257</v>
      </c>
      <c r="C424" s="183"/>
      <c r="D424" s="182"/>
      <c r="E424" s="182"/>
      <c r="F424" s="184">
        <v>80597.2</v>
      </c>
      <c r="G424" s="124"/>
    </row>
    <row r="425" spans="1:7" ht="15.75" outlineLevel="7">
      <c r="A425" s="182" t="s">
        <v>591</v>
      </c>
      <c r="B425" s="183" t="s">
        <v>1258</v>
      </c>
      <c r="C425" s="183"/>
      <c r="D425" s="182"/>
      <c r="E425" s="182"/>
      <c r="F425" s="184">
        <v>2547.9</v>
      </c>
      <c r="G425" s="124"/>
    </row>
    <row r="426" spans="1:7" ht="15.75" outlineLevel="7">
      <c r="A426" s="185" t="s">
        <v>579</v>
      </c>
      <c r="B426" s="186" t="s">
        <v>1258</v>
      </c>
      <c r="C426" s="186" t="s">
        <v>580</v>
      </c>
      <c r="D426" s="185" t="s">
        <v>515</v>
      </c>
      <c r="E426" s="185" t="s">
        <v>519</v>
      </c>
      <c r="F426" s="187">
        <v>2547.9</v>
      </c>
      <c r="G426" s="124"/>
    </row>
    <row r="427" spans="1:7" ht="31.5" outlineLevel="7">
      <c r="A427" s="182" t="s">
        <v>576</v>
      </c>
      <c r="B427" s="183" t="s">
        <v>1259</v>
      </c>
      <c r="C427" s="183"/>
      <c r="D427" s="182"/>
      <c r="E427" s="182"/>
      <c r="F427" s="184">
        <v>52531.6</v>
      </c>
      <c r="G427" s="124"/>
    </row>
    <row r="428" spans="1:7" ht="15.75" outlineLevel="7">
      <c r="A428" s="185" t="s">
        <v>579</v>
      </c>
      <c r="B428" s="186" t="s">
        <v>1259</v>
      </c>
      <c r="C428" s="186" t="s">
        <v>580</v>
      </c>
      <c r="D428" s="185" t="s">
        <v>515</v>
      </c>
      <c r="E428" s="185" t="s">
        <v>519</v>
      </c>
      <c r="F428" s="187">
        <v>52531.6</v>
      </c>
      <c r="G428" s="124"/>
    </row>
    <row r="429" spans="1:7" ht="31.5" outlineLevel="7">
      <c r="A429" s="182" t="s">
        <v>581</v>
      </c>
      <c r="B429" s="183" t="s">
        <v>1260</v>
      </c>
      <c r="C429" s="183"/>
      <c r="D429" s="182"/>
      <c r="E429" s="182"/>
      <c r="F429" s="184">
        <v>14252.1</v>
      </c>
      <c r="G429" s="124"/>
    </row>
    <row r="430" spans="1:7" ht="15.75" outlineLevel="3">
      <c r="A430" s="185" t="s">
        <v>579</v>
      </c>
      <c r="B430" s="186" t="s">
        <v>1260</v>
      </c>
      <c r="C430" s="186" t="s">
        <v>580</v>
      </c>
      <c r="D430" s="185" t="s">
        <v>515</v>
      </c>
      <c r="E430" s="185" t="s">
        <v>519</v>
      </c>
      <c r="F430" s="187">
        <v>7411.7</v>
      </c>
      <c r="G430" s="124"/>
    </row>
    <row r="431" spans="1:7" ht="31.5" outlineLevel="3">
      <c r="A431" s="185" t="s">
        <v>585</v>
      </c>
      <c r="B431" s="186" t="s">
        <v>1260</v>
      </c>
      <c r="C431" s="186" t="s">
        <v>586</v>
      </c>
      <c r="D431" s="185" t="s">
        <v>515</v>
      </c>
      <c r="E431" s="185" t="s">
        <v>519</v>
      </c>
      <c r="F431" s="187">
        <v>6718.1</v>
      </c>
      <c r="G431" s="124"/>
    </row>
    <row r="432" spans="1:7" ht="15.75" outlineLevel="7">
      <c r="A432" s="185" t="s">
        <v>597</v>
      </c>
      <c r="B432" s="186" t="s">
        <v>1260</v>
      </c>
      <c r="C432" s="186" t="s">
        <v>598</v>
      </c>
      <c r="D432" s="185" t="s">
        <v>515</v>
      </c>
      <c r="E432" s="185" t="s">
        <v>519</v>
      </c>
      <c r="F432" s="187">
        <v>122.3</v>
      </c>
      <c r="G432" s="124"/>
    </row>
    <row r="433" spans="1:7" ht="47.25" outlineLevel="7">
      <c r="A433" s="182" t="s">
        <v>599</v>
      </c>
      <c r="B433" s="183" t="s">
        <v>1261</v>
      </c>
      <c r="C433" s="183"/>
      <c r="D433" s="182"/>
      <c r="E433" s="182"/>
      <c r="F433" s="184">
        <v>726.4</v>
      </c>
      <c r="G433" s="124"/>
    </row>
    <row r="434" spans="1:7" ht="15.75" outlineLevel="7">
      <c r="A434" s="185" t="s">
        <v>579</v>
      </c>
      <c r="B434" s="186" t="s">
        <v>1261</v>
      </c>
      <c r="C434" s="186" t="s">
        <v>580</v>
      </c>
      <c r="D434" s="185" t="s">
        <v>515</v>
      </c>
      <c r="E434" s="185" t="s">
        <v>519</v>
      </c>
      <c r="F434" s="187">
        <v>661.4</v>
      </c>
      <c r="G434" s="124"/>
    </row>
    <row r="435" spans="1:7" ht="31.5" outlineLevel="7">
      <c r="A435" s="185" t="s">
        <v>585</v>
      </c>
      <c r="B435" s="186" t="s">
        <v>1261</v>
      </c>
      <c r="C435" s="186" t="s">
        <v>586</v>
      </c>
      <c r="D435" s="185" t="s">
        <v>515</v>
      </c>
      <c r="E435" s="185" t="s">
        <v>519</v>
      </c>
      <c r="F435" s="187">
        <v>65</v>
      </c>
      <c r="G435" s="124"/>
    </row>
    <row r="436" spans="1:7" ht="31.5" outlineLevel="7">
      <c r="A436" s="182" t="s">
        <v>601</v>
      </c>
      <c r="B436" s="183" t="s">
        <v>1262</v>
      </c>
      <c r="C436" s="183"/>
      <c r="D436" s="182"/>
      <c r="E436" s="182"/>
      <c r="F436" s="184">
        <v>1768.2</v>
      </c>
      <c r="G436" s="124"/>
    </row>
    <row r="437" spans="1:7" ht="15.75" outlineLevel="7">
      <c r="A437" s="185" t="s">
        <v>579</v>
      </c>
      <c r="B437" s="186" t="s">
        <v>1262</v>
      </c>
      <c r="C437" s="186" t="s">
        <v>580</v>
      </c>
      <c r="D437" s="185" t="s">
        <v>515</v>
      </c>
      <c r="E437" s="185" t="s">
        <v>519</v>
      </c>
      <c r="F437" s="187">
        <v>1628.2</v>
      </c>
      <c r="G437" s="124"/>
    </row>
    <row r="438" spans="1:7" ht="31.5" outlineLevel="7">
      <c r="A438" s="185" t="s">
        <v>585</v>
      </c>
      <c r="B438" s="186" t="s">
        <v>1262</v>
      </c>
      <c r="C438" s="186" t="s">
        <v>586</v>
      </c>
      <c r="D438" s="185" t="s">
        <v>515</v>
      </c>
      <c r="E438" s="185" t="s">
        <v>519</v>
      </c>
      <c r="F438" s="187">
        <v>140</v>
      </c>
      <c r="G438" s="124"/>
    </row>
    <row r="439" spans="1:7" ht="31.5" outlineLevel="3">
      <c r="A439" s="182" t="s">
        <v>645</v>
      </c>
      <c r="B439" s="183" t="s">
        <v>1263</v>
      </c>
      <c r="C439" s="183"/>
      <c r="D439" s="182"/>
      <c r="E439" s="182"/>
      <c r="F439" s="184">
        <v>393</v>
      </c>
      <c r="G439" s="124"/>
    </row>
    <row r="440" spans="1:7" ht="15.75" outlineLevel="3">
      <c r="A440" s="185" t="s">
        <v>597</v>
      </c>
      <c r="B440" s="186" t="s">
        <v>1263</v>
      </c>
      <c r="C440" s="186" t="s">
        <v>598</v>
      </c>
      <c r="D440" s="185" t="s">
        <v>515</v>
      </c>
      <c r="E440" s="185" t="s">
        <v>525</v>
      </c>
      <c r="F440" s="187">
        <v>393</v>
      </c>
      <c r="G440" s="124"/>
    </row>
    <row r="441" spans="1:7" ht="31.5" outlineLevel="7">
      <c r="A441" s="182" t="s">
        <v>647</v>
      </c>
      <c r="B441" s="183" t="s">
        <v>1264</v>
      </c>
      <c r="C441" s="183"/>
      <c r="D441" s="182"/>
      <c r="E441" s="182"/>
      <c r="F441" s="184">
        <v>611.4</v>
      </c>
      <c r="G441" s="124"/>
    </row>
    <row r="442" spans="1:7" ht="31.5" outlineLevel="7">
      <c r="A442" s="185" t="s">
        <v>585</v>
      </c>
      <c r="B442" s="186" t="s">
        <v>1264</v>
      </c>
      <c r="C442" s="186" t="s">
        <v>586</v>
      </c>
      <c r="D442" s="185" t="s">
        <v>515</v>
      </c>
      <c r="E442" s="185" t="s">
        <v>525</v>
      </c>
      <c r="F442" s="187">
        <v>551.4</v>
      </c>
      <c r="G442" s="124"/>
    </row>
    <row r="443" spans="1:7" ht="15.75" outlineLevel="7">
      <c r="A443" s="185" t="s">
        <v>649</v>
      </c>
      <c r="B443" s="186" t="s">
        <v>1264</v>
      </c>
      <c r="C443" s="186" t="s">
        <v>650</v>
      </c>
      <c r="D443" s="185" t="s">
        <v>515</v>
      </c>
      <c r="E443" s="185" t="s">
        <v>525</v>
      </c>
      <c r="F443" s="187">
        <v>60</v>
      </c>
      <c r="G443" s="124"/>
    </row>
    <row r="444" spans="1:7" ht="31.5" outlineLevel="7">
      <c r="A444" s="182" t="s">
        <v>651</v>
      </c>
      <c r="B444" s="183" t="s">
        <v>1265</v>
      </c>
      <c r="C444" s="183"/>
      <c r="D444" s="182"/>
      <c r="E444" s="182"/>
      <c r="F444" s="184">
        <v>2735.4</v>
      </c>
      <c r="G444" s="124"/>
    </row>
    <row r="445" spans="1:7" ht="15.75" outlineLevel="7">
      <c r="A445" s="185" t="s">
        <v>579</v>
      </c>
      <c r="B445" s="186" t="s">
        <v>1265</v>
      </c>
      <c r="C445" s="186" t="s">
        <v>580</v>
      </c>
      <c r="D445" s="185" t="s">
        <v>515</v>
      </c>
      <c r="E445" s="185" t="s">
        <v>525</v>
      </c>
      <c r="F445" s="187">
        <v>2184.8</v>
      </c>
      <c r="G445" s="124"/>
    </row>
    <row r="446" spans="1:7" ht="31.5" outlineLevel="7">
      <c r="A446" s="185" t="s">
        <v>585</v>
      </c>
      <c r="B446" s="186" t="s">
        <v>1265</v>
      </c>
      <c r="C446" s="186" t="s">
        <v>586</v>
      </c>
      <c r="D446" s="185" t="s">
        <v>515</v>
      </c>
      <c r="E446" s="185" t="s">
        <v>525</v>
      </c>
      <c r="F446" s="187">
        <v>550.6</v>
      </c>
      <c r="G446" s="124"/>
    </row>
    <row r="447" spans="1:7" ht="63" outlineLevel="7">
      <c r="A447" s="182" t="s">
        <v>603</v>
      </c>
      <c r="B447" s="183" t="s">
        <v>1266</v>
      </c>
      <c r="C447" s="183"/>
      <c r="D447" s="182"/>
      <c r="E447" s="182"/>
      <c r="F447" s="184">
        <v>1673.8</v>
      </c>
      <c r="G447" s="124"/>
    </row>
    <row r="448" spans="1:7" ht="15.75" outlineLevel="3">
      <c r="A448" s="185" t="s">
        <v>579</v>
      </c>
      <c r="B448" s="186" t="s">
        <v>1266</v>
      </c>
      <c r="C448" s="186" t="s">
        <v>580</v>
      </c>
      <c r="D448" s="185" t="s">
        <v>515</v>
      </c>
      <c r="E448" s="185" t="s">
        <v>519</v>
      </c>
      <c r="F448" s="187">
        <v>1599.1</v>
      </c>
      <c r="G448" s="124"/>
    </row>
    <row r="449" spans="1:7" ht="31.5" outlineLevel="3">
      <c r="A449" s="185" t="s">
        <v>585</v>
      </c>
      <c r="B449" s="186" t="s">
        <v>1266</v>
      </c>
      <c r="C449" s="186" t="s">
        <v>586</v>
      </c>
      <c r="D449" s="185" t="s">
        <v>515</v>
      </c>
      <c r="E449" s="185" t="s">
        <v>519</v>
      </c>
      <c r="F449" s="187">
        <v>74.7</v>
      </c>
      <c r="G449" s="124"/>
    </row>
    <row r="450" spans="1:7" ht="47.25" outlineLevel="7">
      <c r="A450" s="182" t="s">
        <v>891</v>
      </c>
      <c r="B450" s="183" t="s">
        <v>1267</v>
      </c>
      <c r="C450" s="183"/>
      <c r="D450" s="182"/>
      <c r="E450" s="182"/>
      <c r="F450" s="184">
        <v>746.5</v>
      </c>
      <c r="G450" s="124"/>
    </row>
    <row r="451" spans="1:7" ht="15.75" outlineLevel="7">
      <c r="A451" s="185" t="s">
        <v>579</v>
      </c>
      <c r="B451" s="186" t="s">
        <v>1267</v>
      </c>
      <c r="C451" s="186" t="s">
        <v>580</v>
      </c>
      <c r="D451" s="185" t="s">
        <v>515</v>
      </c>
      <c r="E451" s="185" t="s">
        <v>519</v>
      </c>
      <c r="F451" s="187">
        <v>705.3</v>
      </c>
      <c r="G451" s="124"/>
    </row>
    <row r="452" spans="1:7" ht="31.5" outlineLevel="7">
      <c r="A452" s="185" t="s">
        <v>585</v>
      </c>
      <c r="B452" s="186" t="s">
        <v>1267</v>
      </c>
      <c r="C452" s="186" t="s">
        <v>586</v>
      </c>
      <c r="D452" s="185" t="s">
        <v>515</v>
      </c>
      <c r="E452" s="185" t="s">
        <v>519</v>
      </c>
      <c r="F452" s="187">
        <v>41.2</v>
      </c>
      <c r="G452" s="124"/>
    </row>
    <row r="453" spans="1:7" ht="47.25" outlineLevel="7">
      <c r="A453" s="182" t="s">
        <v>605</v>
      </c>
      <c r="B453" s="183" t="s">
        <v>1268</v>
      </c>
      <c r="C453" s="183"/>
      <c r="D453" s="182"/>
      <c r="E453" s="182"/>
      <c r="F453" s="184">
        <v>326.7</v>
      </c>
      <c r="G453" s="124"/>
    </row>
    <row r="454" spans="1:7" ht="15.75" outlineLevel="7">
      <c r="A454" s="185" t="s">
        <v>579</v>
      </c>
      <c r="B454" s="186" t="s">
        <v>1268</v>
      </c>
      <c r="C454" s="186" t="s">
        <v>580</v>
      </c>
      <c r="D454" s="185" t="s">
        <v>515</v>
      </c>
      <c r="E454" s="185" t="s">
        <v>519</v>
      </c>
      <c r="F454" s="187">
        <v>325.6</v>
      </c>
      <c r="G454" s="124"/>
    </row>
    <row r="455" spans="1:7" ht="31.5" outlineLevel="7">
      <c r="A455" s="185" t="s">
        <v>585</v>
      </c>
      <c r="B455" s="186" t="s">
        <v>1268</v>
      </c>
      <c r="C455" s="186" t="s">
        <v>586</v>
      </c>
      <c r="D455" s="185" t="s">
        <v>515</v>
      </c>
      <c r="E455" s="185" t="s">
        <v>519</v>
      </c>
      <c r="F455" s="187">
        <v>1.1</v>
      </c>
      <c r="G455" s="124"/>
    </row>
    <row r="456" spans="1:7" ht="31.5" outlineLevel="7">
      <c r="A456" s="182" t="s">
        <v>607</v>
      </c>
      <c r="B456" s="183" t="s">
        <v>1269</v>
      </c>
      <c r="C456" s="183"/>
      <c r="D456" s="182"/>
      <c r="E456" s="182"/>
      <c r="F456" s="184">
        <v>761.2</v>
      </c>
      <c r="G456" s="124"/>
    </row>
    <row r="457" spans="1:7" ht="15.75" outlineLevel="7">
      <c r="A457" s="185" t="s">
        <v>579</v>
      </c>
      <c r="B457" s="186" t="s">
        <v>1269</v>
      </c>
      <c r="C457" s="186" t="s">
        <v>580</v>
      </c>
      <c r="D457" s="185" t="s">
        <v>515</v>
      </c>
      <c r="E457" s="185" t="s">
        <v>519</v>
      </c>
      <c r="F457" s="187">
        <v>761.2</v>
      </c>
      <c r="G457" s="124"/>
    </row>
    <row r="458" spans="1:7" ht="47.25" outlineLevel="7">
      <c r="A458" s="182" t="s">
        <v>701</v>
      </c>
      <c r="B458" s="183" t="s">
        <v>1270</v>
      </c>
      <c r="C458" s="183"/>
      <c r="D458" s="182"/>
      <c r="E458" s="182"/>
      <c r="F458" s="184">
        <v>1522.9</v>
      </c>
      <c r="G458" s="124"/>
    </row>
    <row r="459" spans="1:7" ht="15.75" outlineLevel="7">
      <c r="A459" s="185" t="s">
        <v>579</v>
      </c>
      <c r="B459" s="186" t="s">
        <v>1270</v>
      </c>
      <c r="C459" s="186" t="s">
        <v>580</v>
      </c>
      <c r="D459" s="185" t="s">
        <v>521</v>
      </c>
      <c r="E459" s="185" t="s">
        <v>521</v>
      </c>
      <c r="F459" s="187">
        <v>349.6</v>
      </c>
      <c r="G459" s="124"/>
    </row>
    <row r="460" spans="1:7" ht="31.5" outlineLevel="7">
      <c r="A460" s="185" t="s">
        <v>585</v>
      </c>
      <c r="B460" s="186" t="s">
        <v>1270</v>
      </c>
      <c r="C460" s="186" t="s">
        <v>586</v>
      </c>
      <c r="D460" s="185" t="s">
        <v>521</v>
      </c>
      <c r="E460" s="185" t="s">
        <v>521</v>
      </c>
      <c r="F460" s="187">
        <v>1173.3</v>
      </c>
      <c r="G460" s="124"/>
    </row>
    <row r="461" spans="1:7" ht="47.25" outlineLevel="3">
      <c r="A461" s="182" t="s">
        <v>975</v>
      </c>
      <c r="B461" s="183" t="s">
        <v>1271</v>
      </c>
      <c r="C461" s="183"/>
      <c r="D461" s="182"/>
      <c r="E461" s="182"/>
      <c r="F461" s="184">
        <v>3309</v>
      </c>
      <c r="G461" s="124"/>
    </row>
    <row r="462" spans="1:7" ht="31.5" outlineLevel="3">
      <c r="A462" s="182" t="s">
        <v>576</v>
      </c>
      <c r="B462" s="183" t="s">
        <v>1272</v>
      </c>
      <c r="C462" s="183"/>
      <c r="D462" s="182"/>
      <c r="E462" s="182"/>
      <c r="F462" s="184">
        <v>2395.1</v>
      </c>
      <c r="G462" s="124"/>
    </row>
    <row r="463" spans="1:7" ht="15.75" outlineLevel="7">
      <c r="A463" s="185" t="s">
        <v>579</v>
      </c>
      <c r="B463" s="186" t="s">
        <v>1272</v>
      </c>
      <c r="C463" s="186" t="s">
        <v>580</v>
      </c>
      <c r="D463" s="185" t="s">
        <v>515</v>
      </c>
      <c r="E463" s="185" t="s">
        <v>517</v>
      </c>
      <c r="F463" s="187">
        <v>1327.2</v>
      </c>
      <c r="G463" s="124"/>
    </row>
    <row r="464" spans="1:7" ht="15.75" outlineLevel="7">
      <c r="A464" s="185" t="s">
        <v>579</v>
      </c>
      <c r="B464" s="186" t="s">
        <v>1272</v>
      </c>
      <c r="C464" s="186" t="s">
        <v>580</v>
      </c>
      <c r="D464" s="185" t="s">
        <v>515</v>
      </c>
      <c r="E464" s="185" t="s">
        <v>523</v>
      </c>
      <c r="F464" s="187">
        <v>1067.8</v>
      </c>
      <c r="G464" s="124"/>
    </row>
    <row r="465" spans="1:7" ht="31.5" outlineLevel="7">
      <c r="A465" s="182" t="s">
        <v>581</v>
      </c>
      <c r="B465" s="183" t="s">
        <v>1273</v>
      </c>
      <c r="C465" s="183"/>
      <c r="D465" s="182"/>
      <c r="E465" s="182"/>
      <c r="F465" s="184">
        <v>15</v>
      </c>
      <c r="G465" s="124"/>
    </row>
    <row r="466" spans="1:7" ht="31.5" outlineLevel="3">
      <c r="A466" s="185" t="s">
        <v>585</v>
      </c>
      <c r="B466" s="186" t="s">
        <v>1273</v>
      </c>
      <c r="C466" s="186" t="s">
        <v>586</v>
      </c>
      <c r="D466" s="185" t="s">
        <v>515</v>
      </c>
      <c r="E466" s="185" t="s">
        <v>523</v>
      </c>
      <c r="F466" s="187">
        <v>15</v>
      </c>
      <c r="G466" s="124"/>
    </row>
    <row r="467" spans="1:7" ht="47.25" outlineLevel="3">
      <c r="A467" s="182" t="s">
        <v>611</v>
      </c>
      <c r="B467" s="183" t="s">
        <v>1274</v>
      </c>
      <c r="C467" s="183"/>
      <c r="D467" s="182"/>
      <c r="E467" s="182"/>
      <c r="F467" s="184">
        <v>898.9</v>
      </c>
      <c r="G467" s="124"/>
    </row>
    <row r="468" spans="1:7" ht="15.75" outlineLevel="7">
      <c r="A468" s="185" t="s">
        <v>579</v>
      </c>
      <c r="B468" s="186" t="s">
        <v>1274</v>
      </c>
      <c r="C468" s="186" t="s">
        <v>580</v>
      </c>
      <c r="D468" s="185" t="s">
        <v>515</v>
      </c>
      <c r="E468" s="185" t="s">
        <v>523</v>
      </c>
      <c r="F468" s="187">
        <v>852.9</v>
      </c>
      <c r="G468" s="124"/>
    </row>
    <row r="469" spans="1:7" ht="31.5" outlineLevel="7">
      <c r="A469" s="185" t="s">
        <v>585</v>
      </c>
      <c r="B469" s="186" t="s">
        <v>1274</v>
      </c>
      <c r="C469" s="186" t="s">
        <v>586</v>
      </c>
      <c r="D469" s="185" t="s">
        <v>515</v>
      </c>
      <c r="E469" s="185" t="s">
        <v>523</v>
      </c>
      <c r="F469" s="187">
        <v>46</v>
      </c>
      <c r="G469" s="124"/>
    </row>
    <row r="470" spans="1:7" ht="31.5" outlineLevel="7">
      <c r="A470" s="182" t="s">
        <v>976</v>
      </c>
      <c r="B470" s="183" t="s">
        <v>1275</v>
      </c>
      <c r="C470" s="183"/>
      <c r="D470" s="182"/>
      <c r="E470" s="182"/>
      <c r="F470" s="184">
        <v>5492.5</v>
      </c>
      <c r="G470" s="124"/>
    </row>
    <row r="471" spans="1:7" ht="31.5" outlineLevel="3">
      <c r="A471" s="182" t="s">
        <v>653</v>
      </c>
      <c r="B471" s="183" t="s">
        <v>1276</v>
      </c>
      <c r="C471" s="183"/>
      <c r="D471" s="182"/>
      <c r="E471" s="182"/>
      <c r="F471" s="184">
        <v>5492.5</v>
      </c>
      <c r="G471" s="124"/>
    </row>
    <row r="472" spans="1:7" ht="31.5" outlineLevel="3">
      <c r="A472" s="185" t="s">
        <v>585</v>
      </c>
      <c r="B472" s="186" t="s">
        <v>1276</v>
      </c>
      <c r="C472" s="186" t="s">
        <v>586</v>
      </c>
      <c r="D472" s="185" t="s">
        <v>515</v>
      </c>
      <c r="E472" s="185" t="s">
        <v>525</v>
      </c>
      <c r="F472" s="187">
        <v>5492.5</v>
      </c>
      <c r="G472" s="124"/>
    </row>
    <row r="473" spans="1:7" ht="31.5" outlineLevel="7">
      <c r="A473" s="182" t="s">
        <v>972</v>
      </c>
      <c r="B473" s="183" t="s">
        <v>1277</v>
      </c>
      <c r="C473" s="183"/>
      <c r="D473" s="182"/>
      <c r="E473" s="182"/>
      <c r="F473" s="184">
        <v>1825.7</v>
      </c>
      <c r="G473" s="124"/>
    </row>
    <row r="474" spans="1:7" ht="31.5" outlineLevel="7">
      <c r="A474" s="182" t="s">
        <v>655</v>
      </c>
      <c r="B474" s="183" t="s">
        <v>1278</v>
      </c>
      <c r="C474" s="183"/>
      <c r="D474" s="182"/>
      <c r="E474" s="182"/>
      <c r="F474" s="184">
        <v>1825.7</v>
      </c>
      <c r="G474" s="124"/>
    </row>
    <row r="475" spans="1:7" ht="31.5" outlineLevel="7">
      <c r="A475" s="185" t="s">
        <v>585</v>
      </c>
      <c r="B475" s="186" t="s">
        <v>1278</v>
      </c>
      <c r="C475" s="186" t="s">
        <v>586</v>
      </c>
      <c r="D475" s="185" t="s">
        <v>515</v>
      </c>
      <c r="E475" s="185" t="s">
        <v>525</v>
      </c>
      <c r="F475" s="187">
        <v>1825.7</v>
      </c>
      <c r="G475" s="124"/>
    </row>
    <row r="476" spans="1:7" ht="47.25" outlineLevel="7">
      <c r="A476" s="182" t="s">
        <v>977</v>
      </c>
      <c r="B476" s="183" t="s">
        <v>1279</v>
      </c>
      <c r="C476" s="183"/>
      <c r="D476" s="182"/>
      <c r="E476" s="182"/>
      <c r="F476" s="184">
        <v>14493.9</v>
      </c>
      <c r="G476" s="124"/>
    </row>
    <row r="477" spans="1:7" ht="15.75" outlineLevel="7">
      <c r="A477" s="182" t="s">
        <v>933</v>
      </c>
      <c r="B477" s="183" t="s">
        <v>1280</v>
      </c>
      <c r="C477" s="183"/>
      <c r="D477" s="182"/>
      <c r="E477" s="182"/>
      <c r="F477" s="184">
        <v>14493.9</v>
      </c>
      <c r="G477" s="124"/>
    </row>
    <row r="478" spans="1:7" ht="47.25" outlineLevel="7">
      <c r="A478" s="182" t="s">
        <v>887</v>
      </c>
      <c r="B478" s="183" t="s">
        <v>1281</v>
      </c>
      <c r="C478" s="183"/>
      <c r="D478" s="182"/>
      <c r="E478" s="182"/>
      <c r="F478" s="184">
        <v>13389.9</v>
      </c>
      <c r="G478" s="124"/>
    </row>
    <row r="479" spans="1:7" ht="15.75" outlineLevel="7">
      <c r="A479" s="185" t="s">
        <v>579</v>
      </c>
      <c r="B479" s="186" t="s">
        <v>1281</v>
      </c>
      <c r="C479" s="186" t="s">
        <v>580</v>
      </c>
      <c r="D479" s="185" t="s">
        <v>515</v>
      </c>
      <c r="E479" s="185" t="s">
        <v>519</v>
      </c>
      <c r="F479" s="187">
        <v>12098</v>
      </c>
      <c r="G479" s="124"/>
    </row>
    <row r="480" spans="1:7" ht="31.5" outlineLevel="2">
      <c r="A480" s="185" t="s">
        <v>585</v>
      </c>
      <c r="B480" s="186" t="s">
        <v>1281</v>
      </c>
      <c r="C480" s="186" t="s">
        <v>586</v>
      </c>
      <c r="D480" s="185" t="s">
        <v>515</v>
      </c>
      <c r="E480" s="185" t="s">
        <v>519</v>
      </c>
      <c r="F480" s="187">
        <v>1285.9</v>
      </c>
      <c r="G480" s="124"/>
    </row>
    <row r="481" spans="1:7" ht="15.75" outlineLevel="3">
      <c r="A481" s="185" t="s">
        <v>597</v>
      </c>
      <c r="B481" s="186" t="s">
        <v>1281</v>
      </c>
      <c r="C481" s="186" t="s">
        <v>598</v>
      </c>
      <c r="D481" s="185" t="s">
        <v>515</v>
      </c>
      <c r="E481" s="185" t="s">
        <v>519</v>
      </c>
      <c r="F481" s="187">
        <v>6</v>
      </c>
      <c r="G481" s="124"/>
    </row>
    <row r="482" spans="1:7" ht="47.25" outlineLevel="3">
      <c r="A482" s="182" t="s">
        <v>889</v>
      </c>
      <c r="B482" s="183" t="s">
        <v>1282</v>
      </c>
      <c r="C482" s="183"/>
      <c r="D482" s="182"/>
      <c r="E482" s="182"/>
      <c r="F482" s="184">
        <v>1104</v>
      </c>
      <c r="G482" s="124"/>
    </row>
    <row r="483" spans="1:7" ht="15.75" outlineLevel="7">
      <c r="A483" s="185" t="s">
        <v>579</v>
      </c>
      <c r="B483" s="186" t="s">
        <v>1282</v>
      </c>
      <c r="C483" s="186" t="s">
        <v>580</v>
      </c>
      <c r="D483" s="185" t="s">
        <v>515</v>
      </c>
      <c r="E483" s="185" t="s">
        <v>519</v>
      </c>
      <c r="F483" s="187">
        <v>1104</v>
      </c>
      <c r="G483" s="124"/>
    </row>
    <row r="484" spans="1:7" ht="15.75" outlineLevel="7">
      <c r="A484" s="182" t="s">
        <v>978</v>
      </c>
      <c r="B484" s="183" t="s">
        <v>1283</v>
      </c>
      <c r="C484" s="183"/>
      <c r="D484" s="182"/>
      <c r="E484" s="182"/>
      <c r="F484" s="184">
        <v>33769.3</v>
      </c>
      <c r="G484" s="124"/>
    </row>
    <row r="485" spans="1:7" ht="15.75" outlineLevel="7">
      <c r="A485" s="182" t="s">
        <v>978</v>
      </c>
      <c r="B485" s="183" t="s">
        <v>1284</v>
      </c>
      <c r="C485" s="183"/>
      <c r="D485" s="182"/>
      <c r="E485" s="182"/>
      <c r="F485" s="184">
        <v>33769.3</v>
      </c>
      <c r="G485" s="124"/>
    </row>
    <row r="486" spans="1:7" ht="31.5" outlineLevel="7">
      <c r="A486" s="182" t="s">
        <v>657</v>
      </c>
      <c r="B486" s="183" t="s">
        <v>1285</v>
      </c>
      <c r="C486" s="183"/>
      <c r="D486" s="182"/>
      <c r="E486" s="182"/>
      <c r="F486" s="184">
        <v>202.2</v>
      </c>
      <c r="G486" s="124"/>
    </row>
    <row r="487" spans="1:7" ht="15.75" outlineLevel="7">
      <c r="A487" s="185" t="s">
        <v>597</v>
      </c>
      <c r="B487" s="186" t="s">
        <v>1285</v>
      </c>
      <c r="C487" s="186" t="s">
        <v>598</v>
      </c>
      <c r="D487" s="185" t="s">
        <v>515</v>
      </c>
      <c r="E487" s="185" t="s">
        <v>525</v>
      </c>
      <c r="F487" s="187">
        <v>202.2</v>
      </c>
      <c r="G487" s="124"/>
    </row>
    <row r="488" spans="1:7" ht="47.25" outlineLevel="7">
      <c r="A488" s="182" t="s">
        <v>1003</v>
      </c>
      <c r="B488" s="183" t="s">
        <v>1286</v>
      </c>
      <c r="C488" s="183"/>
      <c r="D488" s="182"/>
      <c r="E488" s="182"/>
      <c r="F488" s="184">
        <v>450.1</v>
      </c>
      <c r="G488" s="124"/>
    </row>
    <row r="489" spans="1:7" ht="31.5" outlineLevel="7">
      <c r="A489" s="185" t="s">
        <v>585</v>
      </c>
      <c r="B489" s="186" t="s">
        <v>1286</v>
      </c>
      <c r="C489" s="186" t="s">
        <v>586</v>
      </c>
      <c r="D489" s="185" t="s">
        <v>545</v>
      </c>
      <c r="E489" s="185" t="s">
        <v>517</v>
      </c>
      <c r="F489" s="187">
        <v>450.1</v>
      </c>
      <c r="G489" s="124"/>
    </row>
    <row r="490" spans="1:7" ht="47.25" outlineLevel="2">
      <c r="A490" s="182" t="s">
        <v>609</v>
      </c>
      <c r="B490" s="183" t="s">
        <v>1287</v>
      </c>
      <c r="C490" s="183"/>
      <c r="D490" s="182"/>
      <c r="E490" s="182"/>
      <c r="F490" s="184">
        <v>7.8</v>
      </c>
      <c r="G490" s="124"/>
    </row>
    <row r="491" spans="1:7" ht="31.5" outlineLevel="3">
      <c r="A491" s="185" t="s">
        <v>585</v>
      </c>
      <c r="B491" s="186" t="s">
        <v>1287</v>
      </c>
      <c r="C491" s="186" t="s">
        <v>586</v>
      </c>
      <c r="D491" s="185" t="s">
        <v>515</v>
      </c>
      <c r="E491" s="185" t="s">
        <v>521</v>
      </c>
      <c r="F491" s="187">
        <v>7.8</v>
      </c>
      <c r="G491" s="124"/>
    </row>
    <row r="492" spans="1:7" ht="31.5" outlineLevel="3">
      <c r="A492" s="182" t="s">
        <v>989</v>
      </c>
      <c r="B492" s="183" t="s">
        <v>987</v>
      </c>
      <c r="C492" s="183"/>
      <c r="D492" s="182"/>
      <c r="E492" s="182"/>
      <c r="F492" s="184">
        <v>2855.3</v>
      </c>
      <c r="G492" s="124"/>
    </row>
    <row r="493" spans="1:7" ht="15.75" outlineLevel="7">
      <c r="A493" s="185" t="s">
        <v>579</v>
      </c>
      <c r="B493" s="186" t="s">
        <v>987</v>
      </c>
      <c r="C493" s="186" t="s">
        <v>580</v>
      </c>
      <c r="D493" s="185" t="s">
        <v>515</v>
      </c>
      <c r="E493" s="185" t="s">
        <v>517</v>
      </c>
      <c r="F493" s="187">
        <v>45</v>
      </c>
      <c r="G493" s="124"/>
    </row>
    <row r="494" spans="1:7" ht="15.75" outlineLevel="7">
      <c r="A494" s="185" t="s">
        <v>579</v>
      </c>
      <c r="B494" s="186" t="s">
        <v>987</v>
      </c>
      <c r="C494" s="186" t="s">
        <v>580</v>
      </c>
      <c r="D494" s="185" t="s">
        <v>515</v>
      </c>
      <c r="E494" s="185" t="s">
        <v>519</v>
      </c>
      <c r="F494" s="187">
        <v>1037.2</v>
      </c>
      <c r="G494" s="124"/>
    </row>
    <row r="495" spans="1:7" ht="15.75" outlineLevel="7">
      <c r="A495" s="185" t="s">
        <v>579</v>
      </c>
      <c r="B495" s="186" t="s">
        <v>987</v>
      </c>
      <c r="C495" s="186" t="s">
        <v>580</v>
      </c>
      <c r="D495" s="185" t="s">
        <v>515</v>
      </c>
      <c r="E495" s="185" t="s">
        <v>523</v>
      </c>
      <c r="F495" s="187">
        <v>345.5</v>
      </c>
      <c r="G495" s="124"/>
    </row>
    <row r="496" spans="1:7" ht="15.75" outlineLevel="3">
      <c r="A496" s="185" t="s">
        <v>1</v>
      </c>
      <c r="B496" s="186" t="s">
        <v>987</v>
      </c>
      <c r="C496" s="186" t="s">
        <v>874</v>
      </c>
      <c r="D496" s="185" t="s">
        <v>530</v>
      </c>
      <c r="E496" s="185" t="s">
        <v>517</v>
      </c>
      <c r="F496" s="187">
        <v>1427.7</v>
      </c>
      <c r="G496" s="124"/>
    </row>
    <row r="497" spans="1:7" ht="31.5" outlineLevel="3">
      <c r="A497" s="182" t="s">
        <v>990</v>
      </c>
      <c r="B497" s="183" t="s">
        <v>988</v>
      </c>
      <c r="C497" s="183"/>
      <c r="D497" s="182"/>
      <c r="E497" s="182"/>
      <c r="F497" s="184">
        <v>12786</v>
      </c>
      <c r="G497" s="124"/>
    </row>
    <row r="498" spans="1:7" ht="15.75" outlineLevel="7">
      <c r="A498" s="185" t="s">
        <v>579</v>
      </c>
      <c r="B498" s="186" t="s">
        <v>988</v>
      </c>
      <c r="C498" s="186" t="s">
        <v>580</v>
      </c>
      <c r="D498" s="185" t="s">
        <v>515</v>
      </c>
      <c r="E498" s="185" t="s">
        <v>517</v>
      </c>
      <c r="F498" s="187">
        <v>89.1</v>
      </c>
      <c r="G498" s="124"/>
    </row>
    <row r="499" spans="1:7" ht="15.75" outlineLevel="7">
      <c r="A499" s="185" t="s">
        <v>579</v>
      </c>
      <c r="B499" s="186" t="s">
        <v>988</v>
      </c>
      <c r="C499" s="186" t="s">
        <v>580</v>
      </c>
      <c r="D499" s="185" t="s">
        <v>515</v>
      </c>
      <c r="E499" s="185" t="s">
        <v>519</v>
      </c>
      <c r="F499" s="187">
        <v>4045.2</v>
      </c>
      <c r="G499" s="124"/>
    </row>
    <row r="500" spans="1:7" ht="15.75" outlineLevel="7">
      <c r="A500" s="185" t="s">
        <v>579</v>
      </c>
      <c r="B500" s="186" t="s">
        <v>988</v>
      </c>
      <c r="C500" s="186" t="s">
        <v>580</v>
      </c>
      <c r="D500" s="185" t="s">
        <v>515</v>
      </c>
      <c r="E500" s="185" t="s">
        <v>523</v>
      </c>
      <c r="F500" s="187">
        <v>751.3</v>
      </c>
      <c r="G500" s="124"/>
    </row>
    <row r="501" spans="1:7" ht="15.75">
      <c r="A501" s="185" t="s">
        <v>579</v>
      </c>
      <c r="B501" s="186" t="s">
        <v>988</v>
      </c>
      <c r="C501" s="186" t="s">
        <v>580</v>
      </c>
      <c r="D501" s="185" t="s">
        <v>515</v>
      </c>
      <c r="E501" s="185" t="s">
        <v>525</v>
      </c>
      <c r="F501" s="187">
        <v>50.9</v>
      </c>
      <c r="G501" s="124"/>
    </row>
    <row r="502" spans="1:7" ht="15.75" outlineLevel="1">
      <c r="A502" s="185" t="s">
        <v>579</v>
      </c>
      <c r="B502" s="186" t="s">
        <v>988</v>
      </c>
      <c r="C502" s="186" t="s">
        <v>580</v>
      </c>
      <c r="D502" s="185" t="s">
        <v>517</v>
      </c>
      <c r="E502" s="185" t="s">
        <v>530</v>
      </c>
      <c r="F502" s="187">
        <v>127.3</v>
      </c>
      <c r="G502" s="124"/>
    </row>
    <row r="503" spans="1:7" ht="31.5" outlineLevel="2">
      <c r="A503" s="185" t="s">
        <v>585</v>
      </c>
      <c r="B503" s="186" t="s">
        <v>988</v>
      </c>
      <c r="C503" s="186" t="s">
        <v>586</v>
      </c>
      <c r="D503" s="185" t="s">
        <v>515</v>
      </c>
      <c r="E503" s="185" t="s">
        <v>525</v>
      </c>
      <c r="F503" s="187">
        <v>2600</v>
      </c>
      <c r="G503" s="124"/>
    </row>
    <row r="504" spans="1:7" ht="15.75" outlineLevel="3">
      <c r="A504" s="185" t="s">
        <v>1</v>
      </c>
      <c r="B504" s="186" t="s">
        <v>988</v>
      </c>
      <c r="C504" s="186" t="s">
        <v>874</v>
      </c>
      <c r="D504" s="185" t="s">
        <v>530</v>
      </c>
      <c r="E504" s="185" t="s">
        <v>517</v>
      </c>
      <c r="F504" s="187">
        <v>5122.2</v>
      </c>
      <c r="G504" s="124"/>
    </row>
    <row r="505" spans="1:7" ht="31.5" outlineLevel="3">
      <c r="A505" s="182" t="s">
        <v>757</v>
      </c>
      <c r="B505" s="183" t="s">
        <v>1288</v>
      </c>
      <c r="C505" s="183"/>
      <c r="D505" s="182"/>
      <c r="E505" s="182"/>
      <c r="F505" s="184">
        <v>17273.6</v>
      </c>
      <c r="G505" s="124"/>
    </row>
    <row r="506" spans="1:7" ht="31.5" outlineLevel="7">
      <c r="A506" s="185" t="s">
        <v>585</v>
      </c>
      <c r="B506" s="186" t="s">
        <v>1288</v>
      </c>
      <c r="C506" s="186" t="s">
        <v>586</v>
      </c>
      <c r="D506" s="185" t="s">
        <v>545</v>
      </c>
      <c r="E506" s="185" t="s">
        <v>515</v>
      </c>
      <c r="F506" s="187">
        <v>2830</v>
      </c>
      <c r="G506" s="124"/>
    </row>
    <row r="507" spans="1:7" ht="31.5" outlineLevel="7">
      <c r="A507" s="185" t="s">
        <v>585</v>
      </c>
      <c r="B507" s="186" t="s">
        <v>1288</v>
      </c>
      <c r="C507" s="186" t="s">
        <v>586</v>
      </c>
      <c r="D507" s="185" t="s">
        <v>545</v>
      </c>
      <c r="E507" s="185" t="s">
        <v>541</v>
      </c>
      <c r="F507" s="187">
        <v>4795</v>
      </c>
      <c r="G507" s="124"/>
    </row>
    <row r="508" spans="1:7" ht="31.5" outlineLevel="7">
      <c r="A508" s="185" t="s">
        <v>585</v>
      </c>
      <c r="B508" s="186" t="s">
        <v>1288</v>
      </c>
      <c r="C508" s="186" t="s">
        <v>586</v>
      </c>
      <c r="D508" s="185" t="s">
        <v>545</v>
      </c>
      <c r="E508" s="185" t="s">
        <v>517</v>
      </c>
      <c r="F508" s="187">
        <v>200</v>
      </c>
      <c r="G508" s="124"/>
    </row>
    <row r="509" spans="1:7" ht="15.75" outlineLevel="3">
      <c r="A509" s="185" t="s">
        <v>1</v>
      </c>
      <c r="B509" s="186" t="s">
        <v>1288</v>
      </c>
      <c r="C509" s="186" t="s">
        <v>874</v>
      </c>
      <c r="D509" s="185" t="s">
        <v>530</v>
      </c>
      <c r="E509" s="185" t="s">
        <v>517</v>
      </c>
      <c r="F509" s="187">
        <v>4998.6</v>
      </c>
      <c r="G509" s="124"/>
    </row>
    <row r="510" spans="1:7" ht="15.75" outlineLevel="3">
      <c r="A510" s="185" t="s">
        <v>777</v>
      </c>
      <c r="B510" s="186" t="s">
        <v>1288</v>
      </c>
      <c r="C510" s="186" t="s">
        <v>778</v>
      </c>
      <c r="D510" s="185" t="s">
        <v>545</v>
      </c>
      <c r="E510" s="185" t="s">
        <v>515</v>
      </c>
      <c r="F510" s="187">
        <v>1010</v>
      </c>
      <c r="G510" s="124"/>
    </row>
    <row r="511" spans="1:7" ht="15.75" outlineLevel="7">
      <c r="A511" s="185" t="s">
        <v>777</v>
      </c>
      <c r="B511" s="186" t="s">
        <v>1288</v>
      </c>
      <c r="C511" s="186" t="s">
        <v>778</v>
      </c>
      <c r="D511" s="185" t="s">
        <v>545</v>
      </c>
      <c r="E511" s="185" t="s">
        <v>541</v>
      </c>
      <c r="F511" s="187">
        <v>1505</v>
      </c>
      <c r="G511" s="124"/>
    </row>
    <row r="512" spans="1:7" ht="15.75" outlineLevel="7">
      <c r="A512" s="185" t="s">
        <v>777</v>
      </c>
      <c r="B512" s="186" t="s">
        <v>1288</v>
      </c>
      <c r="C512" s="186" t="s">
        <v>778</v>
      </c>
      <c r="D512" s="185" t="s">
        <v>545</v>
      </c>
      <c r="E512" s="185" t="s">
        <v>517</v>
      </c>
      <c r="F512" s="187">
        <v>1935</v>
      </c>
      <c r="G512" s="124"/>
    </row>
    <row r="513" spans="1:7" ht="47.25" outlineLevel="7">
      <c r="A513" s="182" t="s">
        <v>1289</v>
      </c>
      <c r="B513" s="183" t="s">
        <v>1290</v>
      </c>
      <c r="C513" s="183"/>
      <c r="D513" s="182"/>
      <c r="E513" s="182"/>
      <c r="F513" s="184">
        <v>194.3</v>
      </c>
      <c r="G513" s="124"/>
    </row>
    <row r="514" spans="1:7" ht="15.75" outlineLevel="2">
      <c r="A514" s="185" t="s">
        <v>695</v>
      </c>
      <c r="B514" s="186" t="s">
        <v>1290</v>
      </c>
      <c r="C514" s="186" t="s">
        <v>696</v>
      </c>
      <c r="D514" s="185" t="s">
        <v>521</v>
      </c>
      <c r="E514" s="185" t="s">
        <v>541</v>
      </c>
      <c r="F514" s="187">
        <v>194.3</v>
      </c>
      <c r="G514" s="124"/>
    </row>
  </sheetData>
  <sheetProtection/>
  <mergeCells count="7">
    <mergeCell ref="A7:F7"/>
    <mergeCell ref="A1:F1"/>
    <mergeCell ref="A2:F2"/>
    <mergeCell ref="A3:F3"/>
    <mergeCell ref="A4:F4"/>
    <mergeCell ref="A5:F5"/>
    <mergeCell ref="B6:F6"/>
  </mergeCells>
  <printOptions/>
  <pageMargins left="0.7086614173228347" right="0.3937007874015748" top="0.3937007874015748" bottom="0.3937007874015748" header="0.31496062992125984" footer="0.31496062992125984"/>
  <pageSetup fitToHeight="25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49.00390625" style="96" customWidth="1"/>
    <col min="2" max="2" width="33.421875" style="96" customWidth="1"/>
    <col min="3" max="3" width="30.8515625" style="96" customWidth="1"/>
    <col min="4" max="4" width="13.7109375" style="96" customWidth="1"/>
    <col min="5" max="16384" width="8.8515625" style="96" customWidth="1"/>
  </cols>
  <sheetData>
    <row r="1" spans="1:6" ht="15.75">
      <c r="A1" s="94"/>
      <c r="B1" s="260" t="s">
        <v>986</v>
      </c>
      <c r="C1" s="260"/>
      <c r="D1" s="95"/>
      <c r="E1" s="95"/>
      <c r="F1" s="95"/>
    </row>
    <row r="2" spans="1:6" ht="15.75">
      <c r="A2" s="94"/>
      <c r="B2" s="260" t="s">
        <v>893</v>
      </c>
      <c r="C2" s="260"/>
      <c r="D2" s="95"/>
      <c r="E2" s="95"/>
      <c r="F2" s="95"/>
    </row>
    <row r="3" spans="1:6" ht="15.75">
      <c r="A3" s="94"/>
      <c r="B3" s="260" t="s">
        <v>1308</v>
      </c>
      <c r="C3" s="260"/>
      <c r="D3" s="95"/>
      <c r="E3" s="95"/>
      <c r="F3" s="95"/>
    </row>
    <row r="4" spans="1:6" ht="15.75">
      <c r="A4" s="94"/>
      <c r="B4" s="260" t="s">
        <v>894</v>
      </c>
      <c r="C4" s="260"/>
      <c r="D4" s="95"/>
      <c r="E4" s="95"/>
      <c r="F4" s="95"/>
    </row>
    <row r="5" spans="1:6" ht="15.75">
      <c r="A5" s="94"/>
      <c r="B5" s="260" t="s">
        <v>895</v>
      </c>
      <c r="C5" s="260"/>
      <c r="D5" s="95"/>
      <c r="E5" s="95"/>
      <c r="F5" s="95"/>
    </row>
    <row r="6" spans="1:6" ht="15.75">
      <c r="A6" s="94"/>
      <c r="B6" s="262" t="s">
        <v>896</v>
      </c>
      <c r="C6" s="262"/>
      <c r="D6" s="95"/>
      <c r="E6" s="95"/>
      <c r="F6" s="95"/>
    </row>
    <row r="7" spans="2:6" ht="15.75">
      <c r="B7" s="260" t="s">
        <v>1500</v>
      </c>
      <c r="C7" s="260"/>
      <c r="D7" s="97"/>
      <c r="E7" s="97"/>
      <c r="F7" s="97"/>
    </row>
    <row r="8" spans="1:6" ht="15">
      <c r="A8" s="94"/>
      <c r="B8" s="94"/>
      <c r="C8" s="94"/>
      <c r="D8" s="94"/>
      <c r="E8" s="94"/>
      <c r="F8" s="94"/>
    </row>
    <row r="9" spans="1:6" ht="15.75">
      <c r="A9" s="94"/>
      <c r="B9" s="98"/>
      <c r="C9" s="99"/>
      <c r="D9" s="99"/>
      <c r="E9" s="99"/>
      <c r="F9" s="99"/>
    </row>
    <row r="10" spans="1:6" ht="15">
      <c r="A10" s="94"/>
      <c r="B10" s="100"/>
      <c r="C10" s="101"/>
      <c r="D10" s="101"/>
      <c r="E10" s="101"/>
      <c r="F10" s="101"/>
    </row>
    <row r="11" spans="1:6" ht="15">
      <c r="A11" s="94"/>
      <c r="B11" s="100"/>
      <c r="C11" s="101"/>
      <c r="D11" s="101"/>
      <c r="E11" s="101"/>
      <c r="F11" s="101"/>
    </row>
    <row r="12" spans="1:6" ht="15" customHeight="1">
      <c r="A12" s="261" t="s">
        <v>912</v>
      </c>
      <c r="B12" s="261"/>
      <c r="C12" s="261"/>
      <c r="D12" s="101"/>
      <c r="E12" s="101"/>
      <c r="F12" s="101"/>
    </row>
    <row r="13" spans="1:6" ht="33" customHeight="1">
      <c r="A13" s="261"/>
      <c r="B13" s="261"/>
      <c r="C13" s="261"/>
      <c r="D13" s="102"/>
      <c r="E13" s="102"/>
      <c r="F13" s="102"/>
    </row>
    <row r="14" spans="1:6" ht="15">
      <c r="A14" s="103"/>
      <c r="B14" s="104"/>
      <c r="C14" s="105" t="s">
        <v>897</v>
      </c>
      <c r="D14" s="106"/>
      <c r="E14" s="106"/>
      <c r="F14" s="106"/>
    </row>
    <row r="15" spans="1:6" ht="35.25" customHeight="1">
      <c r="A15" s="107" t="s">
        <v>4</v>
      </c>
      <c r="B15" s="108" t="s">
        <v>898</v>
      </c>
      <c r="C15" s="107" t="s">
        <v>899</v>
      </c>
      <c r="D15" s="109"/>
      <c r="E15" s="109"/>
      <c r="F15" s="109"/>
    </row>
    <row r="16" spans="1:6" ht="39" customHeight="1">
      <c r="A16" s="110" t="s">
        <v>900</v>
      </c>
      <c r="B16" s="111" t="s">
        <v>901</v>
      </c>
      <c r="C16" s="112">
        <f>SUM(C17)</f>
        <v>-93935.29999999958</v>
      </c>
      <c r="D16" s="113"/>
      <c r="E16" s="113"/>
      <c r="F16" s="113"/>
    </row>
    <row r="17" spans="1:6" ht="39.75" customHeight="1">
      <c r="A17" s="110" t="s">
        <v>902</v>
      </c>
      <c r="B17" s="111" t="s">
        <v>903</v>
      </c>
      <c r="C17" s="112">
        <f>SUM(C19:C20)</f>
        <v>-93935.29999999958</v>
      </c>
      <c r="D17" s="113"/>
      <c r="E17" s="113"/>
      <c r="F17" s="113"/>
    </row>
    <row r="18" spans="1:6" ht="40.5" customHeight="1">
      <c r="A18" s="114" t="s">
        <v>904</v>
      </c>
      <c r="B18" s="115" t="s">
        <v>905</v>
      </c>
      <c r="C18" s="116">
        <f>SUM(-'Доходы 2019 -Прилож.1'!D15)</f>
        <v>-1673366.7999999998</v>
      </c>
      <c r="D18" s="113"/>
      <c r="E18" s="113"/>
      <c r="F18" s="113"/>
    </row>
    <row r="19" spans="1:6" ht="38.25" customHeight="1">
      <c r="A19" s="114" t="s">
        <v>906</v>
      </c>
      <c r="B19" s="115" t="s">
        <v>907</v>
      </c>
      <c r="C19" s="116">
        <f>SUM(-'Доходы 2019 -Прилож.1'!D15)</f>
        <v>-1673366.7999999998</v>
      </c>
      <c r="D19" s="113"/>
      <c r="E19" s="113"/>
      <c r="F19" s="113"/>
    </row>
    <row r="20" spans="1:6" ht="26.25" customHeight="1">
      <c r="A20" s="114" t="s">
        <v>908</v>
      </c>
      <c r="B20" s="117" t="s">
        <v>909</v>
      </c>
      <c r="C20" s="112">
        <f>SUM('Приложение 3'!D10)</f>
        <v>1579431.5000000002</v>
      </c>
      <c r="D20" s="113"/>
      <c r="E20" s="113"/>
      <c r="F20" s="113"/>
    </row>
    <row r="21" spans="1:6" ht="30.75" customHeight="1">
      <c r="A21" s="114" t="s">
        <v>910</v>
      </c>
      <c r="B21" s="118" t="s">
        <v>911</v>
      </c>
      <c r="C21" s="112">
        <v>1579431.5</v>
      </c>
      <c r="D21" s="113"/>
      <c r="E21" s="113"/>
      <c r="F21" s="113"/>
    </row>
    <row r="23" ht="15">
      <c r="C23" s="119"/>
    </row>
  </sheetData>
  <sheetProtection/>
  <mergeCells count="8">
    <mergeCell ref="B7:C7"/>
    <mergeCell ref="A12:C13"/>
    <mergeCell ref="B1:C1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4"/>
  <sheetViews>
    <sheetView view="pageBreakPreview" zoomScale="60" zoomScaleNormal="74" zoomScalePageLayoutView="0" workbookViewId="0" topLeftCell="A1">
      <selection activeCell="E15" sqref="E15"/>
    </sheetView>
  </sheetViews>
  <sheetFormatPr defaultColWidth="8.8515625" defaultRowHeight="15"/>
  <cols>
    <col min="1" max="1" width="73.28125" style="80" customWidth="1"/>
    <col min="2" max="4" width="8.8515625" style="80" customWidth="1"/>
    <col min="5" max="5" width="19.28125" style="80" customWidth="1"/>
    <col min="6" max="6" width="8.8515625" style="80" customWidth="1"/>
    <col min="7" max="7" width="22.28125" style="176" customWidth="1"/>
    <col min="8" max="8" width="14.7109375" style="68" customWidth="1"/>
    <col min="9" max="9" width="13.28125" style="68" customWidth="1"/>
    <col min="10" max="16384" width="8.8515625" style="68" customWidth="1"/>
  </cols>
  <sheetData>
    <row r="1" spans="7:8" ht="15">
      <c r="G1" s="166" t="s">
        <v>1498</v>
      </c>
      <c r="H1" s="81"/>
    </row>
    <row r="2" spans="7:8" ht="15">
      <c r="G2" s="166" t="s">
        <v>1307</v>
      </c>
      <c r="H2" s="81"/>
    </row>
    <row r="3" spans="7:8" ht="15">
      <c r="G3" s="167" t="s">
        <v>506</v>
      </c>
      <c r="H3" s="81"/>
    </row>
    <row r="4" spans="7:8" ht="15">
      <c r="G4" s="166" t="s">
        <v>567</v>
      </c>
      <c r="H4" s="81"/>
    </row>
    <row r="5" spans="7:8" ht="15">
      <c r="G5" s="166" t="s">
        <v>1500</v>
      </c>
      <c r="H5" s="81"/>
    </row>
    <row r="7" spans="1:7" ht="39.75" customHeight="1">
      <c r="A7" s="263" t="s">
        <v>892</v>
      </c>
      <c r="B7" s="263"/>
      <c r="C7" s="263"/>
      <c r="D7" s="263"/>
      <c r="E7" s="263"/>
      <c r="F7" s="263"/>
      <c r="G7" s="263"/>
    </row>
    <row r="8" spans="1:7" ht="18.75">
      <c r="A8" s="82"/>
      <c r="B8" s="82"/>
      <c r="C8" s="82"/>
      <c r="D8" s="82"/>
      <c r="E8" s="82"/>
      <c r="F8" s="82"/>
      <c r="G8" s="168" t="s">
        <v>568</v>
      </c>
    </row>
    <row r="9" spans="1:7" ht="15">
      <c r="A9" s="265" t="s">
        <v>509</v>
      </c>
      <c r="B9" s="266" t="s">
        <v>569</v>
      </c>
      <c r="C9" s="266" t="s">
        <v>510</v>
      </c>
      <c r="D9" s="266" t="s">
        <v>511</v>
      </c>
      <c r="E9" s="266" t="s">
        <v>570</v>
      </c>
      <c r="F9" s="266" t="s">
        <v>571</v>
      </c>
      <c r="G9" s="264" t="s">
        <v>512</v>
      </c>
    </row>
    <row r="10" spans="1:7" ht="15">
      <c r="A10" s="265"/>
      <c r="B10" s="266" t="s">
        <v>572</v>
      </c>
      <c r="C10" s="266" t="s">
        <v>510</v>
      </c>
      <c r="D10" s="266" t="s">
        <v>511</v>
      </c>
      <c r="E10" s="266" t="s">
        <v>570</v>
      </c>
      <c r="F10" s="266" t="s">
        <v>571</v>
      </c>
      <c r="G10" s="264"/>
    </row>
    <row r="11" spans="1:7" ht="15.75">
      <c r="A11" s="84" t="s">
        <v>573</v>
      </c>
      <c r="B11" s="83"/>
      <c r="C11" s="83"/>
      <c r="D11" s="83"/>
      <c r="E11" s="83"/>
      <c r="F11" s="83"/>
      <c r="G11" s="169" t="e">
        <f>SUM(G12+G368+G385+G721+G786)</f>
        <v>#VALUE!</v>
      </c>
    </row>
    <row r="12" spans="1:7" ht="47.25">
      <c r="A12" s="85" t="s">
        <v>574</v>
      </c>
      <c r="B12" s="83" t="s">
        <v>2</v>
      </c>
      <c r="C12" s="83"/>
      <c r="D12" s="83"/>
      <c r="E12" s="83"/>
      <c r="F12" s="83"/>
      <c r="G12" s="169" t="e">
        <f>SUM(G13+G165+G189+G233+G255+G318+G329+G345+G363)</f>
        <v>#VALUE!</v>
      </c>
    </row>
    <row r="13" spans="1:7" ht="15.75">
      <c r="A13" s="85" t="s">
        <v>514</v>
      </c>
      <c r="B13" s="83" t="s">
        <v>2</v>
      </c>
      <c r="C13" s="83" t="s">
        <v>515</v>
      </c>
      <c r="D13" s="83" t="s">
        <v>575</v>
      </c>
      <c r="E13" s="83"/>
      <c r="F13" s="83"/>
      <c r="G13" s="169">
        <f>SUM(G14+G29+G80+G84+G99)</f>
        <v>105467.9</v>
      </c>
    </row>
    <row r="14" spans="1:7" ht="47.25">
      <c r="A14" s="85" t="s">
        <v>516</v>
      </c>
      <c r="B14" s="83" t="s">
        <v>2</v>
      </c>
      <c r="C14" s="83" t="s">
        <v>515</v>
      </c>
      <c r="D14" s="83" t="s">
        <v>517</v>
      </c>
      <c r="E14" s="83"/>
      <c r="F14" s="83"/>
      <c r="G14" s="169">
        <f>SUM(G15+G18+G23+G26)</f>
        <v>2855.2000000000003</v>
      </c>
    </row>
    <row r="15" spans="1:7" ht="31.5">
      <c r="A15" s="86" t="s">
        <v>576</v>
      </c>
      <c r="B15" s="87" t="s">
        <v>2</v>
      </c>
      <c r="C15" s="87" t="s">
        <v>515</v>
      </c>
      <c r="D15" s="87" t="s">
        <v>517</v>
      </c>
      <c r="E15" s="87" t="s">
        <v>577</v>
      </c>
      <c r="F15" s="87"/>
      <c r="G15" s="170">
        <f>SUM(G16)</f>
        <v>940.1</v>
      </c>
    </row>
    <row r="16" spans="1:7" ht="63">
      <c r="A16" s="88" t="s">
        <v>578</v>
      </c>
      <c r="B16" s="89" t="s">
        <v>2</v>
      </c>
      <c r="C16" s="89" t="s">
        <v>515</v>
      </c>
      <c r="D16" s="89" t="s">
        <v>517</v>
      </c>
      <c r="E16" s="89" t="s">
        <v>577</v>
      </c>
      <c r="F16" s="89" t="s">
        <v>107</v>
      </c>
      <c r="G16" s="171">
        <f>SUM(G17)</f>
        <v>940.1</v>
      </c>
    </row>
    <row r="17" spans="1:7" ht="31.5">
      <c r="A17" s="88" t="s">
        <v>579</v>
      </c>
      <c r="B17" s="89" t="s">
        <v>2</v>
      </c>
      <c r="C17" s="89" t="s">
        <v>515</v>
      </c>
      <c r="D17" s="89" t="s">
        <v>517</v>
      </c>
      <c r="E17" s="89" t="s">
        <v>577</v>
      </c>
      <c r="F17" s="89" t="s">
        <v>580</v>
      </c>
      <c r="G17" s="150">
        <v>940.1</v>
      </c>
    </row>
    <row r="18" spans="1:7" ht="31.5">
      <c r="A18" s="86" t="s">
        <v>581</v>
      </c>
      <c r="B18" s="87" t="s">
        <v>2</v>
      </c>
      <c r="C18" s="87" t="s">
        <v>515</v>
      </c>
      <c r="D18" s="87" t="s">
        <v>517</v>
      </c>
      <c r="E18" s="87" t="s">
        <v>582</v>
      </c>
      <c r="F18" s="87"/>
      <c r="G18" s="170">
        <f>SUM(G19+G21)</f>
        <v>453.8</v>
      </c>
    </row>
    <row r="19" spans="1:7" ht="63">
      <c r="A19" s="88" t="s">
        <v>578</v>
      </c>
      <c r="B19" s="89" t="s">
        <v>2</v>
      </c>
      <c r="C19" s="89" t="s">
        <v>515</v>
      </c>
      <c r="D19" s="89" t="s">
        <v>517</v>
      </c>
      <c r="E19" s="89" t="s">
        <v>582</v>
      </c>
      <c r="F19" s="89" t="s">
        <v>107</v>
      </c>
      <c r="G19" s="171">
        <f>SUM(G20)</f>
        <v>420.6</v>
      </c>
    </row>
    <row r="20" spans="1:7" ht="31.5">
      <c r="A20" s="88" t="s">
        <v>579</v>
      </c>
      <c r="B20" s="89" t="s">
        <v>2</v>
      </c>
      <c r="C20" s="89" t="s">
        <v>515</v>
      </c>
      <c r="D20" s="89" t="s">
        <v>517</v>
      </c>
      <c r="E20" s="89" t="s">
        <v>582</v>
      </c>
      <c r="F20" s="89" t="s">
        <v>580</v>
      </c>
      <c r="G20" s="171">
        <v>420.6</v>
      </c>
    </row>
    <row r="21" spans="1:7" ht="31.5">
      <c r="A21" s="88" t="s">
        <v>583</v>
      </c>
      <c r="B21" s="89" t="s">
        <v>2</v>
      </c>
      <c r="C21" s="89" t="s">
        <v>515</v>
      </c>
      <c r="D21" s="89" t="s">
        <v>517</v>
      </c>
      <c r="E21" s="89" t="s">
        <v>582</v>
      </c>
      <c r="F21" s="89" t="s">
        <v>584</v>
      </c>
      <c r="G21" s="171">
        <v>33.2</v>
      </c>
    </row>
    <row r="22" spans="1:7" ht="31.5">
      <c r="A22" s="88" t="s">
        <v>585</v>
      </c>
      <c r="B22" s="89" t="s">
        <v>2</v>
      </c>
      <c r="C22" s="89" t="s">
        <v>515</v>
      </c>
      <c r="D22" s="89" t="s">
        <v>517</v>
      </c>
      <c r="E22" s="89" t="s">
        <v>582</v>
      </c>
      <c r="F22" s="89" t="s">
        <v>586</v>
      </c>
      <c r="G22" s="171">
        <v>33.2</v>
      </c>
    </row>
    <row r="23" spans="1:7" ht="31.5">
      <c r="A23" s="86" t="s">
        <v>576</v>
      </c>
      <c r="B23" s="87" t="s">
        <v>2</v>
      </c>
      <c r="C23" s="87" t="s">
        <v>515</v>
      </c>
      <c r="D23" s="87" t="s">
        <v>517</v>
      </c>
      <c r="E23" s="87" t="s">
        <v>587</v>
      </c>
      <c r="F23" s="87"/>
      <c r="G23" s="170">
        <f>SUM(G24)</f>
        <v>1327.2</v>
      </c>
    </row>
    <row r="24" spans="1:7" ht="63">
      <c r="A24" s="88" t="s">
        <v>578</v>
      </c>
      <c r="B24" s="89" t="s">
        <v>2</v>
      </c>
      <c r="C24" s="89" t="s">
        <v>515</v>
      </c>
      <c r="D24" s="89" t="s">
        <v>517</v>
      </c>
      <c r="E24" s="89" t="s">
        <v>587</v>
      </c>
      <c r="F24" s="89" t="s">
        <v>107</v>
      </c>
      <c r="G24" s="171">
        <f>SUM(G25)</f>
        <v>1327.2</v>
      </c>
    </row>
    <row r="25" spans="1:7" ht="31.5">
      <c r="A25" s="88" t="s">
        <v>579</v>
      </c>
      <c r="B25" s="89" t="s">
        <v>2</v>
      </c>
      <c r="C25" s="89" t="s">
        <v>515</v>
      </c>
      <c r="D25" s="89" t="s">
        <v>517</v>
      </c>
      <c r="E25" s="89" t="s">
        <v>587</v>
      </c>
      <c r="F25" s="89" t="s">
        <v>580</v>
      </c>
      <c r="G25" s="171">
        <v>1327.2</v>
      </c>
    </row>
    <row r="26" spans="1:7" ht="31.5">
      <c r="A26" s="86" t="s">
        <v>581</v>
      </c>
      <c r="B26" s="87" t="s">
        <v>2</v>
      </c>
      <c r="C26" s="87" t="s">
        <v>515</v>
      </c>
      <c r="D26" s="87" t="s">
        <v>517</v>
      </c>
      <c r="E26" s="87" t="s">
        <v>979</v>
      </c>
      <c r="F26" s="87"/>
      <c r="G26" s="170">
        <f>SUM(G27:G28)</f>
        <v>134.1</v>
      </c>
    </row>
    <row r="27" spans="1:7" ht="47.25">
      <c r="A27" s="153" t="s">
        <v>989</v>
      </c>
      <c r="B27" s="89" t="s">
        <v>2</v>
      </c>
      <c r="C27" s="155" t="s">
        <v>515</v>
      </c>
      <c r="D27" s="155" t="s">
        <v>517</v>
      </c>
      <c r="E27" s="155" t="s">
        <v>987</v>
      </c>
      <c r="F27" s="155" t="s">
        <v>580</v>
      </c>
      <c r="G27" s="156">
        <v>45</v>
      </c>
    </row>
    <row r="28" spans="1:7" ht="31.5">
      <c r="A28" s="153" t="s">
        <v>990</v>
      </c>
      <c r="B28" s="89" t="s">
        <v>2</v>
      </c>
      <c r="C28" s="155" t="s">
        <v>515</v>
      </c>
      <c r="D28" s="155" t="s">
        <v>517</v>
      </c>
      <c r="E28" s="155" t="s">
        <v>988</v>
      </c>
      <c r="F28" s="155" t="s">
        <v>580</v>
      </c>
      <c r="G28" s="156">
        <v>89.1</v>
      </c>
    </row>
    <row r="29" spans="1:7" ht="47.25">
      <c r="A29" s="85" t="s">
        <v>518</v>
      </c>
      <c r="B29" s="83" t="s">
        <v>2</v>
      </c>
      <c r="C29" s="83" t="s">
        <v>515</v>
      </c>
      <c r="D29" s="83" t="s">
        <v>519</v>
      </c>
      <c r="E29" s="83"/>
      <c r="F29" s="83"/>
      <c r="G29" s="169">
        <f>SUM(G30+G35+G38++G41+G48+G53+G58+G68+G73+G63+G76)</f>
        <v>82157.79999999999</v>
      </c>
    </row>
    <row r="30" spans="1:7" ht="47.25">
      <c r="A30" s="86" t="s">
        <v>589</v>
      </c>
      <c r="B30" s="87" t="s">
        <v>2</v>
      </c>
      <c r="C30" s="87" t="s">
        <v>515</v>
      </c>
      <c r="D30" s="87" t="s">
        <v>519</v>
      </c>
      <c r="E30" s="87" t="s">
        <v>590</v>
      </c>
      <c r="F30" s="87"/>
      <c r="G30" s="170">
        <f>SUM(G31+G33)</f>
        <v>2096.5</v>
      </c>
    </row>
    <row r="31" spans="1:7" ht="63">
      <c r="A31" s="88" t="s">
        <v>578</v>
      </c>
      <c r="B31" s="89" t="s">
        <v>2</v>
      </c>
      <c r="C31" s="89" t="s">
        <v>515</v>
      </c>
      <c r="D31" s="89" t="s">
        <v>519</v>
      </c>
      <c r="E31" s="89" t="s">
        <v>590</v>
      </c>
      <c r="F31" s="89" t="s">
        <v>107</v>
      </c>
      <c r="G31" s="171">
        <v>1747.1</v>
      </c>
    </row>
    <row r="32" spans="1:7" ht="31.5">
      <c r="A32" s="88" t="s">
        <v>579</v>
      </c>
      <c r="B32" s="89" t="s">
        <v>2</v>
      </c>
      <c r="C32" s="89" t="s">
        <v>515</v>
      </c>
      <c r="D32" s="89" t="s">
        <v>519</v>
      </c>
      <c r="E32" s="89" t="s">
        <v>590</v>
      </c>
      <c r="F32" s="89" t="s">
        <v>580</v>
      </c>
      <c r="G32" s="171">
        <v>1747.1</v>
      </c>
    </row>
    <row r="33" spans="1:7" ht="31.5">
      <c r="A33" s="88" t="s">
        <v>583</v>
      </c>
      <c r="B33" s="89" t="s">
        <v>2</v>
      </c>
      <c r="C33" s="89" t="s">
        <v>515</v>
      </c>
      <c r="D33" s="89" t="s">
        <v>519</v>
      </c>
      <c r="E33" s="89" t="s">
        <v>590</v>
      </c>
      <c r="F33" s="89" t="s">
        <v>584</v>
      </c>
      <c r="G33" s="171">
        <v>349.4</v>
      </c>
    </row>
    <row r="34" spans="1:7" ht="31.5">
      <c r="A34" s="88" t="s">
        <v>585</v>
      </c>
      <c r="B34" s="89" t="s">
        <v>2</v>
      </c>
      <c r="C34" s="89" t="s">
        <v>515</v>
      </c>
      <c r="D34" s="89" t="s">
        <v>519</v>
      </c>
      <c r="E34" s="89" t="s">
        <v>590</v>
      </c>
      <c r="F34" s="89" t="s">
        <v>586</v>
      </c>
      <c r="G34" s="171">
        <v>349.4</v>
      </c>
    </row>
    <row r="35" spans="1:7" ht="15.75">
      <c r="A35" s="86" t="s">
        <v>591</v>
      </c>
      <c r="B35" s="87" t="s">
        <v>2</v>
      </c>
      <c r="C35" s="87" t="s">
        <v>515</v>
      </c>
      <c r="D35" s="87" t="s">
        <v>519</v>
      </c>
      <c r="E35" s="87" t="s">
        <v>592</v>
      </c>
      <c r="F35" s="87"/>
      <c r="G35" s="171">
        <f>SUM(G36)</f>
        <v>2547.9</v>
      </c>
    </row>
    <row r="36" spans="1:7" ht="63">
      <c r="A36" s="88" t="s">
        <v>578</v>
      </c>
      <c r="B36" s="89" t="s">
        <v>2</v>
      </c>
      <c r="C36" s="89" t="s">
        <v>515</v>
      </c>
      <c r="D36" s="89" t="s">
        <v>519</v>
      </c>
      <c r="E36" s="89" t="s">
        <v>592</v>
      </c>
      <c r="F36" s="89" t="s">
        <v>107</v>
      </c>
      <c r="G36" s="171">
        <v>2547.9</v>
      </c>
    </row>
    <row r="37" spans="1:7" ht="31.5">
      <c r="A37" s="88" t="s">
        <v>579</v>
      </c>
      <c r="B37" s="89" t="s">
        <v>2</v>
      </c>
      <c r="C37" s="89" t="s">
        <v>515</v>
      </c>
      <c r="D37" s="89" t="s">
        <v>519</v>
      </c>
      <c r="E37" s="89" t="s">
        <v>592</v>
      </c>
      <c r="F37" s="89" t="s">
        <v>580</v>
      </c>
      <c r="G37" s="171">
        <v>2547.9</v>
      </c>
    </row>
    <row r="38" spans="1:7" ht="31.5">
      <c r="A38" s="86" t="s">
        <v>576</v>
      </c>
      <c r="B38" s="87" t="s">
        <v>2</v>
      </c>
      <c r="C38" s="87" t="s">
        <v>515</v>
      </c>
      <c r="D38" s="87" t="s">
        <v>519</v>
      </c>
      <c r="E38" s="87" t="s">
        <v>593</v>
      </c>
      <c r="F38" s="87"/>
      <c r="G38" s="171">
        <f>SUM(G39)</f>
        <v>52531.6</v>
      </c>
    </row>
    <row r="39" spans="1:7" ht="63">
      <c r="A39" s="88" t="s">
        <v>578</v>
      </c>
      <c r="B39" s="89" t="s">
        <v>2</v>
      </c>
      <c r="C39" s="89" t="s">
        <v>515</v>
      </c>
      <c r="D39" s="89" t="s">
        <v>519</v>
      </c>
      <c r="E39" s="89" t="s">
        <v>593</v>
      </c>
      <c r="F39" s="89" t="s">
        <v>107</v>
      </c>
      <c r="G39" s="171">
        <v>52531.6</v>
      </c>
    </row>
    <row r="40" spans="1:7" ht="31.5">
      <c r="A40" s="88" t="s">
        <v>579</v>
      </c>
      <c r="B40" s="89" t="s">
        <v>2</v>
      </c>
      <c r="C40" s="89" t="s">
        <v>515</v>
      </c>
      <c r="D40" s="89" t="s">
        <v>519</v>
      </c>
      <c r="E40" s="89" t="s">
        <v>593</v>
      </c>
      <c r="F40" s="89" t="s">
        <v>580</v>
      </c>
      <c r="G40" s="171">
        <v>52531.6</v>
      </c>
    </row>
    <row r="41" spans="1:7" ht="31.5">
      <c r="A41" s="86" t="s">
        <v>581</v>
      </c>
      <c r="B41" s="87" t="s">
        <v>2</v>
      </c>
      <c r="C41" s="87" t="s">
        <v>515</v>
      </c>
      <c r="D41" s="87" t="s">
        <v>519</v>
      </c>
      <c r="E41" s="87" t="s">
        <v>594</v>
      </c>
      <c r="F41" s="87"/>
      <c r="G41" s="170">
        <f>SUM(G42+G44+G46)</f>
        <v>14252.099999999999</v>
      </c>
    </row>
    <row r="42" spans="1:7" ht="63">
      <c r="A42" s="88" t="s">
        <v>578</v>
      </c>
      <c r="B42" s="89" t="s">
        <v>2</v>
      </c>
      <c r="C42" s="89" t="s">
        <v>515</v>
      </c>
      <c r="D42" s="89" t="s">
        <v>519</v>
      </c>
      <c r="E42" s="89" t="s">
        <v>594</v>
      </c>
      <c r="F42" s="89" t="s">
        <v>107</v>
      </c>
      <c r="G42" s="171">
        <f>SUM(G43)</f>
        <v>7411.7</v>
      </c>
    </row>
    <row r="43" spans="1:7" ht="31.5">
      <c r="A43" s="88" t="s">
        <v>579</v>
      </c>
      <c r="B43" s="89" t="s">
        <v>2</v>
      </c>
      <c r="C43" s="89" t="s">
        <v>515</v>
      </c>
      <c r="D43" s="89" t="s">
        <v>519</v>
      </c>
      <c r="E43" s="89" t="s">
        <v>594</v>
      </c>
      <c r="F43" s="89" t="s">
        <v>580</v>
      </c>
      <c r="G43" s="171">
        <v>7411.7</v>
      </c>
    </row>
    <row r="44" spans="1:7" ht="31.5">
      <c r="A44" s="88" t="s">
        <v>583</v>
      </c>
      <c r="B44" s="89" t="s">
        <v>2</v>
      </c>
      <c r="C44" s="89" t="s">
        <v>515</v>
      </c>
      <c r="D44" s="89" t="s">
        <v>519</v>
      </c>
      <c r="E44" s="89" t="s">
        <v>594</v>
      </c>
      <c r="F44" s="89" t="s">
        <v>584</v>
      </c>
      <c r="G44" s="171">
        <v>6718.1</v>
      </c>
    </row>
    <row r="45" spans="1:7" ht="31.5">
      <c r="A45" s="88" t="s">
        <v>585</v>
      </c>
      <c r="B45" s="89" t="s">
        <v>2</v>
      </c>
      <c r="C45" s="89" t="s">
        <v>515</v>
      </c>
      <c r="D45" s="89" t="s">
        <v>519</v>
      </c>
      <c r="E45" s="89" t="s">
        <v>594</v>
      </c>
      <c r="F45" s="89" t="s">
        <v>586</v>
      </c>
      <c r="G45" s="171">
        <v>6718.1</v>
      </c>
    </row>
    <row r="46" spans="1:7" ht="15.75">
      <c r="A46" s="88" t="s">
        <v>595</v>
      </c>
      <c r="B46" s="89" t="s">
        <v>2</v>
      </c>
      <c r="C46" s="89" t="s">
        <v>515</v>
      </c>
      <c r="D46" s="89" t="s">
        <v>519</v>
      </c>
      <c r="E46" s="89" t="s">
        <v>594</v>
      </c>
      <c r="F46" s="89" t="s">
        <v>596</v>
      </c>
      <c r="G46" s="171">
        <v>122.3</v>
      </c>
    </row>
    <row r="47" spans="1:7" ht="15.75">
      <c r="A47" s="88" t="s">
        <v>597</v>
      </c>
      <c r="B47" s="89" t="s">
        <v>2</v>
      </c>
      <c r="C47" s="89" t="s">
        <v>515</v>
      </c>
      <c r="D47" s="89" t="s">
        <v>519</v>
      </c>
      <c r="E47" s="89" t="s">
        <v>594</v>
      </c>
      <c r="F47" s="89" t="s">
        <v>598</v>
      </c>
      <c r="G47" s="171">
        <v>122.3</v>
      </c>
    </row>
    <row r="48" spans="1:7" ht="47.25">
      <c r="A48" s="86" t="s">
        <v>599</v>
      </c>
      <c r="B48" s="87" t="s">
        <v>2</v>
      </c>
      <c r="C48" s="87" t="s">
        <v>515</v>
      </c>
      <c r="D48" s="87" t="s">
        <v>519</v>
      </c>
      <c r="E48" s="87" t="s">
        <v>600</v>
      </c>
      <c r="F48" s="87"/>
      <c r="G48" s="170">
        <f>SUM(G49+G51)</f>
        <v>726.4</v>
      </c>
    </row>
    <row r="49" spans="1:7" ht="63">
      <c r="A49" s="88" t="s">
        <v>578</v>
      </c>
      <c r="B49" s="89" t="s">
        <v>2</v>
      </c>
      <c r="C49" s="89" t="s">
        <v>515</v>
      </c>
      <c r="D49" s="89" t="s">
        <v>519</v>
      </c>
      <c r="E49" s="89" t="s">
        <v>600</v>
      </c>
      <c r="F49" s="89" t="s">
        <v>107</v>
      </c>
      <c r="G49" s="171">
        <v>661.4</v>
      </c>
    </row>
    <row r="50" spans="1:7" ht="31.5">
      <c r="A50" s="88" t="s">
        <v>579</v>
      </c>
      <c r="B50" s="89" t="s">
        <v>2</v>
      </c>
      <c r="C50" s="89" t="s">
        <v>515</v>
      </c>
      <c r="D50" s="89" t="s">
        <v>519</v>
      </c>
      <c r="E50" s="89" t="s">
        <v>600</v>
      </c>
      <c r="F50" s="89" t="s">
        <v>580</v>
      </c>
      <c r="G50" s="171">
        <v>661.4</v>
      </c>
    </row>
    <row r="51" spans="1:7" ht="31.5">
      <c r="A51" s="88" t="s">
        <v>583</v>
      </c>
      <c r="B51" s="89" t="s">
        <v>2</v>
      </c>
      <c r="C51" s="89" t="s">
        <v>515</v>
      </c>
      <c r="D51" s="89" t="s">
        <v>519</v>
      </c>
      <c r="E51" s="89" t="s">
        <v>600</v>
      </c>
      <c r="F51" s="89" t="s">
        <v>584</v>
      </c>
      <c r="G51" s="171">
        <v>65</v>
      </c>
    </row>
    <row r="52" spans="1:7" ht="31.5">
      <c r="A52" s="88" t="s">
        <v>585</v>
      </c>
      <c r="B52" s="89" t="s">
        <v>2</v>
      </c>
      <c r="C52" s="89" t="s">
        <v>515</v>
      </c>
      <c r="D52" s="89" t="s">
        <v>519</v>
      </c>
      <c r="E52" s="89" t="s">
        <v>600</v>
      </c>
      <c r="F52" s="89" t="s">
        <v>586</v>
      </c>
      <c r="G52" s="171">
        <v>65</v>
      </c>
    </row>
    <row r="53" spans="1:7" ht="47.25">
      <c r="A53" s="86" t="s">
        <v>601</v>
      </c>
      <c r="B53" s="87" t="s">
        <v>2</v>
      </c>
      <c r="C53" s="87" t="s">
        <v>515</v>
      </c>
      <c r="D53" s="87" t="s">
        <v>519</v>
      </c>
      <c r="E53" s="87" t="s">
        <v>602</v>
      </c>
      <c r="F53" s="87"/>
      <c r="G53" s="170">
        <f>SUM(G54+G56)</f>
        <v>1768.2</v>
      </c>
    </row>
    <row r="54" spans="1:7" ht="63">
      <c r="A54" s="88" t="s">
        <v>578</v>
      </c>
      <c r="B54" s="89" t="s">
        <v>2</v>
      </c>
      <c r="C54" s="89" t="s">
        <v>515</v>
      </c>
      <c r="D54" s="89" t="s">
        <v>519</v>
      </c>
      <c r="E54" s="89" t="s">
        <v>602</v>
      </c>
      <c r="F54" s="89" t="s">
        <v>107</v>
      </c>
      <c r="G54" s="171">
        <v>1628.2</v>
      </c>
    </row>
    <row r="55" spans="1:7" ht="31.5">
      <c r="A55" s="88" t="s">
        <v>579</v>
      </c>
      <c r="B55" s="89" t="s">
        <v>2</v>
      </c>
      <c r="C55" s="89" t="s">
        <v>515</v>
      </c>
      <c r="D55" s="89" t="s">
        <v>519</v>
      </c>
      <c r="E55" s="89" t="s">
        <v>602</v>
      </c>
      <c r="F55" s="89" t="s">
        <v>580</v>
      </c>
      <c r="G55" s="171">
        <v>1628.2</v>
      </c>
    </row>
    <row r="56" spans="1:7" ht="31.5">
      <c r="A56" s="88" t="s">
        <v>583</v>
      </c>
      <c r="B56" s="89" t="s">
        <v>2</v>
      </c>
      <c r="C56" s="89" t="s">
        <v>515</v>
      </c>
      <c r="D56" s="89" t="s">
        <v>519</v>
      </c>
      <c r="E56" s="89" t="s">
        <v>602</v>
      </c>
      <c r="F56" s="89" t="s">
        <v>584</v>
      </c>
      <c r="G56" s="171">
        <v>140</v>
      </c>
    </row>
    <row r="57" spans="1:7" ht="31.5">
      <c r="A57" s="88" t="s">
        <v>585</v>
      </c>
      <c r="B57" s="89" t="s">
        <v>2</v>
      </c>
      <c r="C57" s="89" t="s">
        <v>515</v>
      </c>
      <c r="D57" s="89" t="s">
        <v>519</v>
      </c>
      <c r="E57" s="89" t="s">
        <v>602</v>
      </c>
      <c r="F57" s="89" t="s">
        <v>586</v>
      </c>
      <c r="G57" s="171">
        <v>140</v>
      </c>
    </row>
    <row r="58" spans="1:7" ht="63">
      <c r="A58" s="86" t="s">
        <v>603</v>
      </c>
      <c r="B58" s="87" t="s">
        <v>2</v>
      </c>
      <c r="C58" s="87" t="s">
        <v>515</v>
      </c>
      <c r="D58" s="87" t="s">
        <v>519</v>
      </c>
      <c r="E58" s="87" t="s">
        <v>604</v>
      </c>
      <c r="F58" s="87"/>
      <c r="G58" s="170">
        <f>SUM(G59+G61)</f>
        <v>1673.8</v>
      </c>
    </row>
    <row r="59" spans="1:7" ht="63">
      <c r="A59" s="88" t="s">
        <v>578</v>
      </c>
      <c r="B59" s="89" t="s">
        <v>2</v>
      </c>
      <c r="C59" s="89" t="s">
        <v>515</v>
      </c>
      <c r="D59" s="89" t="s">
        <v>519</v>
      </c>
      <c r="E59" s="89" t="s">
        <v>604</v>
      </c>
      <c r="F59" s="89" t="s">
        <v>107</v>
      </c>
      <c r="G59" s="171">
        <v>1599.1</v>
      </c>
    </row>
    <row r="60" spans="1:7" ht="31.5">
      <c r="A60" s="88" t="s">
        <v>579</v>
      </c>
      <c r="B60" s="89" t="s">
        <v>2</v>
      </c>
      <c r="C60" s="89" t="s">
        <v>515</v>
      </c>
      <c r="D60" s="89" t="s">
        <v>519</v>
      </c>
      <c r="E60" s="89" t="s">
        <v>604</v>
      </c>
      <c r="F60" s="89" t="s">
        <v>580</v>
      </c>
      <c r="G60" s="171">
        <v>1599.1</v>
      </c>
    </row>
    <row r="61" spans="1:7" ht="31.5">
      <c r="A61" s="88" t="s">
        <v>583</v>
      </c>
      <c r="B61" s="89" t="s">
        <v>2</v>
      </c>
      <c r="C61" s="89" t="s">
        <v>515</v>
      </c>
      <c r="D61" s="89" t="s">
        <v>519</v>
      </c>
      <c r="E61" s="89" t="s">
        <v>604</v>
      </c>
      <c r="F61" s="89" t="s">
        <v>584</v>
      </c>
      <c r="G61" s="171">
        <v>74.7</v>
      </c>
    </row>
    <row r="62" spans="1:7" ht="31.5">
      <c r="A62" s="88" t="s">
        <v>585</v>
      </c>
      <c r="B62" s="89" t="s">
        <v>2</v>
      </c>
      <c r="C62" s="89" t="s">
        <v>515</v>
      </c>
      <c r="D62" s="89" t="s">
        <v>519</v>
      </c>
      <c r="E62" s="89" t="s">
        <v>604</v>
      </c>
      <c r="F62" s="89" t="s">
        <v>586</v>
      </c>
      <c r="G62" s="171">
        <v>74.7</v>
      </c>
    </row>
    <row r="63" spans="1:7" ht="63">
      <c r="A63" s="86" t="s">
        <v>891</v>
      </c>
      <c r="B63" s="87" t="s">
        <v>2</v>
      </c>
      <c r="C63" s="87" t="s">
        <v>515</v>
      </c>
      <c r="D63" s="87" t="s">
        <v>519</v>
      </c>
      <c r="E63" s="87" t="s">
        <v>991</v>
      </c>
      <c r="F63" s="87"/>
      <c r="G63" s="170">
        <f>SUM(G64+G66)</f>
        <v>746.5</v>
      </c>
    </row>
    <row r="64" spans="1:7" ht="63">
      <c r="A64" s="88" t="s">
        <v>578</v>
      </c>
      <c r="B64" s="89" t="s">
        <v>2</v>
      </c>
      <c r="C64" s="89" t="s">
        <v>515</v>
      </c>
      <c r="D64" s="89" t="s">
        <v>519</v>
      </c>
      <c r="E64" s="87" t="s">
        <v>991</v>
      </c>
      <c r="F64" s="89" t="s">
        <v>107</v>
      </c>
      <c r="G64" s="171">
        <v>705.3</v>
      </c>
    </row>
    <row r="65" spans="1:7" ht="31.5">
      <c r="A65" s="88" t="s">
        <v>579</v>
      </c>
      <c r="B65" s="89" t="s">
        <v>2</v>
      </c>
      <c r="C65" s="89" t="s">
        <v>515</v>
      </c>
      <c r="D65" s="89" t="s">
        <v>519</v>
      </c>
      <c r="E65" s="87" t="s">
        <v>991</v>
      </c>
      <c r="F65" s="89" t="s">
        <v>580</v>
      </c>
      <c r="G65" s="171">
        <v>705.3</v>
      </c>
    </row>
    <row r="66" spans="1:7" ht="31.5">
      <c r="A66" s="88" t="s">
        <v>583</v>
      </c>
      <c r="B66" s="89" t="s">
        <v>2</v>
      </c>
      <c r="C66" s="89" t="s">
        <v>515</v>
      </c>
      <c r="D66" s="89" t="s">
        <v>519</v>
      </c>
      <c r="E66" s="87" t="s">
        <v>991</v>
      </c>
      <c r="F66" s="89" t="s">
        <v>584</v>
      </c>
      <c r="G66" s="171">
        <v>41.2</v>
      </c>
    </row>
    <row r="67" spans="1:7" ht="31.5">
      <c r="A67" s="88" t="s">
        <v>585</v>
      </c>
      <c r="B67" s="89" t="s">
        <v>2</v>
      </c>
      <c r="C67" s="89" t="s">
        <v>515</v>
      </c>
      <c r="D67" s="89" t="s">
        <v>519</v>
      </c>
      <c r="E67" s="87" t="s">
        <v>991</v>
      </c>
      <c r="F67" s="89" t="s">
        <v>586</v>
      </c>
      <c r="G67" s="171">
        <v>41.2</v>
      </c>
    </row>
    <row r="68" spans="1:7" ht="47.25">
      <c r="A68" s="86" t="s">
        <v>605</v>
      </c>
      <c r="B68" s="87" t="s">
        <v>2</v>
      </c>
      <c r="C68" s="87" t="s">
        <v>515</v>
      </c>
      <c r="D68" s="87" t="s">
        <v>519</v>
      </c>
      <c r="E68" s="87" t="s">
        <v>606</v>
      </c>
      <c r="F68" s="87"/>
      <c r="G68" s="170">
        <f>SUM(G71+G69)</f>
        <v>326.70000000000005</v>
      </c>
    </row>
    <row r="69" spans="1:7" ht="63">
      <c r="A69" s="88" t="s">
        <v>578</v>
      </c>
      <c r="B69" s="89" t="s">
        <v>2</v>
      </c>
      <c r="C69" s="89" t="s">
        <v>515</v>
      </c>
      <c r="D69" s="89" t="s">
        <v>519</v>
      </c>
      <c r="E69" s="89" t="s">
        <v>606</v>
      </c>
      <c r="F69" s="89" t="s">
        <v>107</v>
      </c>
      <c r="G69" s="171">
        <v>325.6</v>
      </c>
    </row>
    <row r="70" spans="1:7" ht="31.5">
      <c r="A70" s="88" t="s">
        <v>579</v>
      </c>
      <c r="B70" s="89" t="s">
        <v>2</v>
      </c>
      <c r="C70" s="89" t="s">
        <v>515</v>
      </c>
      <c r="D70" s="89" t="s">
        <v>519</v>
      </c>
      <c r="E70" s="89" t="s">
        <v>606</v>
      </c>
      <c r="F70" s="89" t="s">
        <v>580</v>
      </c>
      <c r="G70" s="171">
        <v>325.6</v>
      </c>
    </row>
    <row r="71" spans="1:7" ht="31.5">
      <c r="A71" s="88" t="s">
        <v>583</v>
      </c>
      <c r="B71" s="89" t="s">
        <v>2</v>
      </c>
      <c r="C71" s="89" t="s">
        <v>515</v>
      </c>
      <c r="D71" s="89" t="s">
        <v>519</v>
      </c>
      <c r="E71" s="89" t="s">
        <v>606</v>
      </c>
      <c r="F71" s="89" t="s">
        <v>584</v>
      </c>
      <c r="G71" s="171">
        <v>1.1</v>
      </c>
    </row>
    <row r="72" spans="1:7" ht="31.5">
      <c r="A72" s="88" t="s">
        <v>585</v>
      </c>
      <c r="B72" s="89" t="s">
        <v>2</v>
      </c>
      <c r="C72" s="89" t="s">
        <v>515</v>
      </c>
      <c r="D72" s="89" t="s">
        <v>519</v>
      </c>
      <c r="E72" s="89" t="s">
        <v>606</v>
      </c>
      <c r="F72" s="89" t="s">
        <v>586</v>
      </c>
      <c r="G72" s="171">
        <v>1.1</v>
      </c>
    </row>
    <row r="73" spans="1:7" ht="31.5">
      <c r="A73" s="86" t="s">
        <v>607</v>
      </c>
      <c r="B73" s="87" t="s">
        <v>2</v>
      </c>
      <c r="C73" s="87" t="s">
        <v>515</v>
      </c>
      <c r="D73" s="87" t="s">
        <v>519</v>
      </c>
      <c r="E73" s="87" t="s">
        <v>608</v>
      </c>
      <c r="F73" s="87"/>
      <c r="G73" s="171">
        <v>761.2</v>
      </c>
    </row>
    <row r="74" spans="1:7" ht="63">
      <c r="A74" s="88" t="s">
        <v>578</v>
      </c>
      <c r="B74" s="89" t="s">
        <v>2</v>
      </c>
      <c r="C74" s="89" t="s">
        <v>515</v>
      </c>
      <c r="D74" s="89" t="s">
        <v>519</v>
      </c>
      <c r="E74" s="89" t="s">
        <v>608</v>
      </c>
      <c r="F74" s="89" t="s">
        <v>107</v>
      </c>
      <c r="G74" s="171">
        <v>761.2</v>
      </c>
    </row>
    <row r="75" spans="1:7" ht="31.5">
      <c r="A75" s="88" t="s">
        <v>579</v>
      </c>
      <c r="B75" s="89" t="s">
        <v>2</v>
      </c>
      <c r="C75" s="89" t="s">
        <v>515</v>
      </c>
      <c r="D75" s="89" t="s">
        <v>519</v>
      </c>
      <c r="E75" s="89" t="s">
        <v>608</v>
      </c>
      <c r="F75" s="89" t="s">
        <v>580</v>
      </c>
      <c r="G75" s="171">
        <v>761.2</v>
      </c>
    </row>
    <row r="76" spans="1:7" ht="31.5">
      <c r="A76" s="86" t="s">
        <v>581</v>
      </c>
      <c r="B76" s="87" t="s">
        <v>2</v>
      </c>
      <c r="C76" s="87" t="s">
        <v>515</v>
      </c>
      <c r="D76" s="87" t="s">
        <v>519</v>
      </c>
      <c r="E76" s="87" t="s">
        <v>979</v>
      </c>
      <c r="F76" s="87"/>
      <c r="G76" s="170">
        <f>SUM(G77:G78)</f>
        <v>4726.9</v>
      </c>
    </row>
    <row r="77" spans="1:7" ht="47.25">
      <c r="A77" s="153" t="s">
        <v>989</v>
      </c>
      <c r="B77" s="154" t="s">
        <v>2</v>
      </c>
      <c r="C77" s="155" t="s">
        <v>515</v>
      </c>
      <c r="D77" s="155" t="s">
        <v>519</v>
      </c>
      <c r="E77" s="155" t="s">
        <v>987</v>
      </c>
      <c r="F77" s="155" t="s">
        <v>580</v>
      </c>
      <c r="G77" s="156">
        <v>1037.2</v>
      </c>
    </row>
    <row r="78" spans="1:7" ht="31.5">
      <c r="A78" s="153" t="s">
        <v>990</v>
      </c>
      <c r="B78" s="154" t="s">
        <v>2</v>
      </c>
      <c r="C78" s="155" t="s">
        <v>515</v>
      </c>
      <c r="D78" s="155" t="s">
        <v>519</v>
      </c>
      <c r="E78" s="155" t="s">
        <v>988</v>
      </c>
      <c r="F78" s="155" t="s">
        <v>580</v>
      </c>
      <c r="G78" s="156">
        <v>3689.7</v>
      </c>
    </row>
    <row r="79" spans="1:7" s="80" customFormat="1" ht="15.75">
      <c r="A79" s="88"/>
      <c r="B79" s="89"/>
      <c r="C79" s="89"/>
      <c r="D79" s="89"/>
      <c r="E79" s="89"/>
      <c r="F79" s="89"/>
      <c r="G79" s="171"/>
    </row>
    <row r="80" spans="1:7" s="80" customFormat="1" ht="15.75">
      <c r="A80" s="85" t="s">
        <v>520</v>
      </c>
      <c r="B80" s="83" t="s">
        <v>2</v>
      </c>
      <c r="C80" s="83" t="s">
        <v>515</v>
      </c>
      <c r="D80" s="83" t="s">
        <v>521</v>
      </c>
      <c r="E80" s="83"/>
      <c r="F80" s="83"/>
      <c r="G80" s="169">
        <f>SUM(G81)</f>
        <v>7.8</v>
      </c>
    </row>
    <row r="81" spans="1:7" s="80" customFormat="1" ht="47.25">
      <c r="A81" s="86" t="s">
        <v>609</v>
      </c>
      <c r="B81" s="87" t="s">
        <v>2</v>
      </c>
      <c r="C81" s="87" t="s">
        <v>515</v>
      </c>
      <c r="D81" s="87" t="s">
        <v>521</v>
      </c>
      <c r="E81" s="87" t="s">
        <v>610</v>
      </c>
      <c r="F81" s="87"/>
      <c r="G81" s="171">
        <v>7.8</v>
      </c>
    </row>
    <row r="82" spans="1:7" s="80" customFormat="1" ht="31.5">
      <c r="A82" s="88" t="s">
        <v>583</v>
      </c>
      <c r="B82" s="89" t="s">
        <v>2</v>
      </c>
      <c r="C82" s="89" t="s">
        <v>515</v>
      </c>
      <c r="D82" s="89" t="s">
        <v>521</v>
      </c>
      <c r="E82" s="89" t="s">
        <v>610</v>
      </c>
      <c r="F82" s="89" t="s">
        <v>584</v>
      </c>
      <c r="G82" s="171">
        <v>7.8</v>
      </c>
    </row>
    <row r="83" spans="1:7" s="80" customFormat="1" ht="31.5">
      <c r="A83" s="88" t="s">
        <v>585</v>
      </c>
      <c r="B83" s="89" t="s">
        <v>2</v>
      </c>
      <c r="C83" s="89" t="s">
        <v>515</v>
      </c>
      <c r="D83" s="89" t="s">
        <v>521</v>
      </c>
      <c r="E83" s="89" t="s">
        <v>610</v>
      </c>
      <c r="F83" s="89" t="s">
        <v>586</v>
      </c>
      <c r="G83" s="171">
        <v>7.8</v>
      </c>
    </row>
    <row r="84" spans="1:7" ht="47.25">
      <c r="A84" s="85" t="s">
        <v>522</v>
      </c>
      <c r="B84" s="83" t="s">
        <v>2</v>
      </c>
      <c r="C84" s="83" t="s">
        <v>515</v>
      </c>
      <c r="D84" s="83" t="s">
        <v>523</v>
      </c>
      <c r="E84" s="83"/>
      <c r="F84" s="83"/>
      <c r="G84" s="169">
        <f>SUM(G85+G88+G91+G96)</f>
        <v>2110.7</v>
      </c>
    </row>
    <row r="85" spans="1:7" ht="31.5">
      <c r="A85" s="86" t="s">
        <v>576</v>
      </c>
      <c r="B85" s="87" t="s">
        <v>2</v>
      </c>
      <c r="C85" s="87" t="s">
        <v>515</v>
      </c>
      <c r="D85" s="87" t="s">
        <v>523</v>
      </c>
      <c r="E85" s="87" t="s">
        <v>587</v>
      </c>
      <c r="F85" s="87"/>
      <c r="G85" s="170">
        <f>SUM(G86)</f>
        <v>1067.8</v>
      </c>
    </row>
    <row r="86" spans="1:7" ht="63">
      <c r="A86" s="88" t="s">
        <v>578</v>
      </c>
      <c r="B86" s="89" t="s">
        <v>2</v>
      </c>
      <c r="C86" s="89" t="s">
        <v>515</v>
      </c>
      <c r="D86" s="89" t="s">
        <v>523</v>
      </c>
      <c r="E86" s="89" t="s">
        <v>587</v>
      </c>
      <c r="F86" s="89" t="s">
        <v>107</v>
      </c>
      <c r="G86" s="171">
        <v>1067.8</v>
      </c>
    </row>
    <row r="87" spans="1:7" ht="31.5">
      <c r="A87" s="88" t="s">
        <v>579</v>
      </c>
      <c r="B87" s="89" t="s">
        <v>2</v>
      </c>
      <c r="C87" s="89" t="s">
        <v>515</v>
      </c>
      <c r="D87" s="89" t="s">
        <v>523</v>
      </c>
      <c r="E87" s="89" t="s">
        <v>587</v>
      </c>
      <c r="F87" s="89" t="s">
        <v>580</v>
      </c>
      <c r="G87" s="171">
        <v>1067.8</v>
      </c>
    </row>
    <row r="88" spans="1:7" ht="31.5">
      <c r="A88" s="86" t="s">
        <v>581</v>
      </c>
      <c r="B88" s="87" t="s">
        <v>2</v>
      </c>
      <c r="C88" s="87" t="s">
        <v>515</v>
      </c>
      <c r="D88" s="87" t="s">
        <v>523</v>
      </c>
      <c r="E88" s="87" t="s">
        <v>588</v>
      </c>
      <c r="F88" s="87"/>
      <c r="G88" s="170">
        <v>15</v>
      </c>
    </row>
    <row r="89" spans="1:7" ht="31.5">
      <c r="A89" s="88" t="s">
        <v>583</v>
      </c>
      <c r="B89" s="89" t="s">
        <v>2</v>
      </c>
      <c r="C89" s="89" t="s">
        <v>515</v>
      </c>
      <c r="D89" s="89" t="s">
        <v>523</v>
      </c>
      <c r="E89" s="89" t="s">
        <v>588</v>
      </c>
      <c r="F89" s="89" t="s">
        <v>584</v>
      </c>
      <c r="G89" s="171">
        <v>15</v>
      </c>
    </row>
    <row r="90" spans="1:7" ht="31.5">
      <c r="A90" s="88" t="s">
        <v>585</v>
      </c>
      <c r="B90" s="89" t="s">
        <v>2</v>
      </c>
      <c r="C90" s="89" t="s">
        <v>515</v>
      </c>
      <c r="D90" s="89" t="s">
        <v>523</v>
      </c>
      <c r="E90" s="89" t="s">
        <v>588</v>
      </c>
      <c r="F90" s="89" t="s">
        <v>586</v>
      </c>
      <c r="G90" s="171">
        <v>15</v>
      </c>
    </row>
    <row r="91" spans="1:7" ht="47.25">
      <c r="A91" s="86" t="s">
        <v>611</v>
      </c>
      <c r="B91" s="87" t="s">
        <v>2</v>
      </c>
      <c r="C91" s="87" t="s">
        <v>515</v>
      </c>
      <c r="D91" s="87" t="s">
        <v>523</v>
      </c>
      <c r="E91" s="87" t="s">
        <v>612</v>
      </c>
      <c r="F91" s="87"/>
      <c r="G91" s="170">
        <f>SUM(G92+G94)</f>
        <v>898.9</v>
      </c>
    </row>
    <row r="92" spans="1:7" ht="63">
      <c r="A92" s="88" t="s">
        <v>578</v>
      </c>
      <c r="B92" s="89" t="s">
        <v>2</v>
      </c>
      <c r="C92" s="89" t="s">
        <v>515</v>
      </c>
      <c r="D92" s="89" t="s">
        <v>523</v>
      </c>
      <c r="E92" s="89" t="s">
        <v>612</v>
      </c>
      <c r="F92" s="89" t="s">
        <v>107</v>
      </c>
      <c r="G92" s="171">
        <f>SUM(G93)</f>
        <v>852.9</v>
      </c>
    </row>
    <row r="93" spans="1:7" ht="31.5">
      <c r="A93" s="88" t="s">
        <v>579</v>
      </c>
      <c r="B93" s="89" t="s">
        <v>2</v>
      </c>
      <c r="C93" s="89" t="s">
        <v>515</v>
      </c>
      <c r="D93" s="89" t="s">
        <v>523</v>
      </c>
      <c r="E93" s="89" t="s">
        <v>612</v>
      </c>
      <c r="F93" s="89" t="s">
        <v>580</v>
      </c>
      <c r="G93" s="171">
        <v>852.9</v>
      </c>
    </row>
    <row r="94" spans="1:7" ht="31.5">
      <c r="A94" s="88" t="s">
        <v>583</v>
      </c>
      <c r="B94" s="89" t="s">
        <v>2</v>
      </c>
      <c r="C94" s="89" t="s">
        <v>515</v>
      </c>
      <c r="D94" s="89" t="s">
        <v>523</v>
      </c>
      <c r="E94" s="89" t="s">
        <v>612</v>
      </c>
      <c r="F94" s="89" t="s">
        <v>584</v>
      </c>
      <c r="G94" s="171">
        <v>46</v>
      </c>
    </row>
    <row r="95" spans="1:7" ht="31.5">
      <c r="A95" s="88" t="s">
        <v>585</v>
      </c>
      <c r="B95" s="89" t="s">
        <v>2</v>
      </c>
      <c r="C95" s="89" t="s">
        <v>515</v>
      </c>
      <c r="D95" s="89" t="s">
        <v>523</v>
      </c>
      <c r="E95" s="89" t="s">
        <v>612</v>
      </c>
      <c r="F95" s="89" t="s">
        <v>586</v>
      </c>
      <c r="G95" s="171">
        <v>46</v>
      </c>
    </row>
    <row r="96" spans="1:7" ht="31.5">
      <c r="A96" s="86" t="s">
        <v>581</v>
      </c>
      <c r="B96" s="87" t="s">
        <v>2</v>
      </c>
      <c r="C96" s="87" t="s">
        <v>515</v>
      </c>
      <c r="D96" s="87" t="s">
        <v>1012</v>
      </c>
      <c r="E96" s="87" t="s">
        <v>979</v>
      </c>
      <c r="F96" s="87"/>
      <c r="G96" s="170">
        <f>SUM(G97:G98)</f>
        <v>129</v>
      </c>
    </row>
    <row r="97" spans="1:7" ht="47.25">
      <c r="A97" s="153" t="s">
        <v>989</v>
      </c>
      <c r="B97" s="89" t="s">
        <v>2</v>
      </c>
      <c r="C97" s="155" t="s">
        <v>515</v>
      </c>
      <c r="D97" s="155" t="s">
        <v>523</v>
      </c>
      <c r="E97" s="155" t="s">
        <v>987</v>
      </c>
      <c r="F97" s="155" t="s">
        <v>580</v>
      </c>
      <c r="G97" s="156">
        <v>45</v>
      </c>
    </row>
    <row r="98" spans="1:7" ht="31.5">
      <c r="A98" s="153" t="s">
        <v>990</v>
      </c>
      <c r="B98" s="89" t="s">
        <v>2</v>
      </c>
      <c r="C98" s="155" t="s">
        <v>515</v>
      </c>
      <c r="D98" s="155" t="s">
        <v>523</v>
      </c>
      <c r="E98" s="155" t="s">
        <v>988</v>
      </c>
      <c r="F98" s="155" t="s">
        <v>580</v>
      </c>
      <c r="G98" s="156">
        <v>84</v>
      </c>
    </row>
    <row r="99" spans="1:7" s="80" customFormat="1" ht="15.75">
      <c r="A99" s="85" t="s">
        <v>524</v>
      </c>
      <c r="B99" s="83" t="s">
        <v>2</v>
      </c>
      <c r="C99" s="83" t="s">
        <v>515</v>
      </c>
      <c r="D99" s="83" t="s">
        <v>525</v>
      </c>
      <c r="E99" s="83"/>
      <c r="F99" s="83"/>
      <c r="G99" s="169">
        <f>SUM(G103+G106+G109+G112++G118+G115+G121+G124+G127+G132+G135+G138+G141+G144+G149+G154+G157+G160+G100)</f>
        <v>18336.4</v>
      </c>
    </row>
    <row r="100" spans="1:7" ht="15.75">
      <c r="A100" s="151" t="s">
        <v>992</v>
      </c>
      <c r="B100" s="89" t="s">
        <v>2</v>
      </c>
      <c r="C100" s="89" t="s">
        <v>515</v>
      </c>
      <c r="D100" s="89" t="s">
        <v>525</v>
      </c>
      <c r="E100" s="89" t="s">
        <v>710</v>
      </c>
      <c r="F100" s="83"/>
      <c r="G100" s="125">
        <f>SUM(G101)</f>
        <v>40</v>
      </c>
    </row>
    <row r="101" spans="1:7" ht="31.5">
      <c r="A101" s="88" t="s">
        <v>583</v>
      </c>
      <c r="B101" s="89" t="s">
        <v>2</v>
      </c>
      <c r="C101" s="89" t="s">
        <v>515</v>
      </c>
      <c r="D101" s="89" t="s">
        <v>525</v>
      </c>
      <c r="E101" s="89" t="s">
        <v>710</v>
      </c>
      <c r="F101" s="89" t="s">
        <v>584</v>
      </c>
      <c r="G101" s="125">
        <f>SUM(G102)</f>
        <v>40</v>
      </c>
    </row>
    <row r="102" spans="1:7" ht="31.5">
      <c r="A102" s="88" t="s">
        <v>585</v>
      </c>
      <c r="B102" s="89" t="s">
        <v>2</v>
      </c>
      <c r="C102" s="89" t="s">
        <v>515</v>
      </c>
      <c r="D102" s="89" t="s">
        <v>525</v>
      </c>
      <c r="E102" s="89" t="s">
        <v>710</v>
      </c>
      <c r="F102" s="89" t="s">
        <v>586</v>
      </c>
      <c r="G102" s="125">
        <v>40</v>
      </c>
    </row>
    <row r="103" spans="1:7" ht="31.5">
      <c r="A103" s="86" t="s">
        <v>613</v>
      </c>
      <c r="B103" s="87" t="s">
        <v>2</v>
      </c>
      <c r="C103" s="87" t="s">
        <v>515</v>
      </c>
      <c r="D103" s="87" t="s">
        <v>525</v>
      </c>
      <c r="E103" s="87" t="s">
        <v>614</v>
      </c>
      <c r="F103" s="87"/>
      <c r="G103" s="125">
        <v>320</v>
      </c>
    </row>
    <row r="104" spans="1:7" ht="31.5">
      <c r="A104" s="88" t="s">
        <v>615</v>
      </c>
      <c r="B104" s="89" t="s">
        <v>2</v>
      </c>
      <c r="C104" s="89" t="s">
        <v>515</v>
      </c>
      <c r="D104" s="89" t="s">
        <v>525</v>
      </c>
      <c r="E104" s="89" t="s">
        <v>614</v>
      </c>
      <c r="F104" s="89" t="s">
        <v>616</v>
      </c>
      <c r="G104" s="171">
        <v>320</v>
      </c>
    </row>
    <row r="105" spans="1:7" ht="31.5">
      <c r="A105" s="88" t="s">
        <v>617</v>
      </c>
      <c r="B105" s="89" t="s">
        <v>2</v>
      </c>
      <c r="C105" s="89" t="s">
        <v>515</v>
      </c>
      <c r="D105" s="89" t="s">
        <v>525</v>
      </c>
      <c r="E105" s="89" t="s">
        <v>614</v>
      </c>
      <c r="F105" s="89" t="s">
        <v>618</v>
      </c>
      <c r="G105" s="171">
        <v>320</v>
      </c>
    </row>
    <row r="106" spans="1:7" ht="31.5">
      <c r="A106" s="86" t="s">
        <v>619</v>
      </c>
      <c r="B106" s="87" t="s">
        <v>2</v>
      </c>
      <c r="C106" s="87" t="s">
        <v>515</v>
      </c>
      <c r="D106" s="87" t="s">
        <v>525</v>
      </c>
      <c r="E106" s="87" t="s">
        <v>620</v>
      </c>
      <c r="F106" s="87"/>
      <c r="G106" s="170">
        <v>320.4</v>
      </c>
    </row>
    <row r="107" spans="1:7" ht="31.5">
      <c r="A107" s="88" t="s">
        <v>583</v>
      </c>
      <c r="B107" s="89" t="s">
        <v>2</v>
      </c>
      <c r="C107" s="89" t="s">
        <v>515</v>
      </c>
      <c r="D107" s="89" t="s">
        <v>525</v>
      </c>
      <c r="E107" s="89" t="s">
        <v>620</v>
      </c>
      <c r="F107" s="89" t="s">
        <v>584</v>
      </c>
      <c r="G107" s="171">
        <v>320.4</v>
      </c>
    </row>
    <row r="108" spans="1:7" ht="31.5">
      <c r="A108" s="88" t="s">
        <v>585</v>
      </c>
      <c r="B108" s="89" t="s">
        <v>2</v>
      </c>
      <c r="C108" s="89" t="s">
        <v>515</v>
      </c>
      <c r="D108" s="89" t="s">
        <v>525</v>
      </c>
      <c r="E108" s="89" t="s">
        <v>620</v>
      </c>
      <c r="F108" s="89" t="s">
        <v>586</v>
      </c>
      <c r="G108" s="171">
        <v>320.4</v>
      </c>
    </row>
    <row r="109" spans="1:7" ht="63">
      <c r="A109" s="86" t="s">
        <v>621</v>
      </c>
      <c r="B109" s="87" t="s">
        <v>2</v>
      </c>
      <c r="C109" s="87" t="s">
        <v>515</v>
      </c>
      <c r="D109" s="87" t="s">
        <v>525</v>
      </c>
      <c r="E109" s="87" t="s">
        <v>622</v>
      </c>
      <c r="F109" s="87"/>
      <c r="G109" s="170">
        <v>327</v>
      </c>
    </row>
    <row r="110" spans="1:7" ht="31.5">
      <c r="A110" s="88" t="s">
        <v>615</v>
      </c>
      <c r="B110" s="89" t="s">
        <v>2</v>
      </c>
      <c r="C110" s="89" t="s">
        <v>515</v>
      </c>
      <c r="D110" s="89" t="s">
        <v>525</v>
      </c>
      <c r="E110" s="89" t="s">
        <v>622</v>
      </c>
      <c r="F110" s="89" t="s">
        <v>616</v>
      </c>
      <c r="G110" s="171">
        <v>327</v>
      </c>
    </row>
    <row r="111" spans="1:7" ht="31.5">
      <c r="A111" s="88" t="s">
        <v>617</v>
      </c>
      <c r="B111" s="89" t="s">
        <v>2</v>
      </c>
      <c r="C111" s="89" t="s">
        <v>515</v>
      </c>
      <c r="D111" s="89" t="s">
        <v>525</v>
      </c>
      <c r="E111" s="89" t="s">
        <v>622</v>
      </c>
      <c r="F111" s="89" t="s">
        <v>618</v>
      </c>
      <c r="G111" s="172">
        <v>327</v>
      </c>
    </row>
    <row r="112" spans="1:7" ht="31.5">
      <c r="A112" s="86" t="s">
        <v>623</v>
      </c>
      <c r="B112" s="87" t="s">
        <v>2</v>
      </c>
      <c r="C112" s="87" t="s">
        <v>515</v>
      </c>
      <c r="D112" s="87" t="s">
        <v>525</v>
      </c>
      <c r="E112" s="87" t="s">
        <v>624</v>
      </c>
      <c r="F112" s="87"/>
      <c r="G112" s="125">
        <v>28.6</v>
      </c>
    </row>
    <row r="113" spans="1:7" ht="31.5">
      <c r="A113" s="88" t="s">
        <v>583</v>
      </c>
      <c r="B113" s="89" t="s">
        <v>2</v>
      </c>
      <c r="C113" s="89" t="s">
        <v>515</v>
      </c>
      <c r="D113" s="89" t="s">
        <v>525</v>
      </c>
      <c r="E113" s="89" t="s">
        <v>624</v>
      </c>
      <c r="F113" s="89" t="s">
        <v>584</v>
      </c>
      <c r="G113" s="172">
        <v>28.6</v>
      </c>
    </row>
    <row r="114" spans="1:7" ht="31.5">
      <c r="A114" s="88" t="s">
        <v>585</v>
      </c>
      <c r="B114" s="89" t="s">
        <v>2</v>
      </c>
      <c r="C114" s="89" t="s">
        <v>515</v>
      </c>
      <c r="D114" s="89" t="s">
        <v>525</v>
      </c>
      <c r="E114" s="89" t="s">
        <v>624</v>
      </c>
      <c r="F114" s="89" t="s">
        <v>586</v>
      </c>
      <c r="G114" s="172">
        <v>28.6</v>
      </c>
    </row>
    <row r="115" spans="1:7" ht="15.75">
      <c r="A115" s="86" t="s">
        <v>625</v>
      </c>
      <c r="B115" s="87" t="s">
        <v>2</v>
      </c>
      <c r="C115" s="87" t="s">
        <v>515</v>
      </c>
      <c r="D115" s="87" t="s">
        <v>525</v>
      </c>
      <c r="E115" s="87" t="s">
        <v>626</v>
      </c>
      <c r="F115" s="87"/>
      <c r="G115" s="170">
        <f>SUM(G116)</f>
        <v>147</v>
      </c>
    </row>
    <row r="116" spans="1:7" ht="31.5">
      <c r="A116" s="88" t="s">
        <v>583</v>
      </c>
      <c r="B116" s="89" t="s">
        <v>2</v>
      </c>
      <c r="C116" s="89" t="s">
        <v>515</v>
      </c>
      <c r="D116" s="89" t="s">
        <v>525</v>
      </c>
      <c r="E116" s="89" t="s">
        <v>626</v>
      </c>
      <c r="F116" s="89" t="s">
        <v>584</v>
      </c>
      <c r="G116" s="171">
        <v>147</v>
      </c>
    </row>
    <row r="117" spans="1:7" ht="31.5">
      <c r="A117" s="88" t="s">
        <v>585</v>
      </c>
      <c r="B117" s="89" t="s">
        <v>2</v>
      </c>
      <c r="C117" s="89" t="s">
        <v>515</v>
      </c>
      <c r="D117" s="89" t="s">
        <v>525</v>
      </c>
      <c r="E117" s="89" t="s">
        <v>626</v>
      </c>
      <c r="F117" s="89" t="s">
        <v>586</v>
      </c>
      <c r="G117" s="171">
        <v>147</v>
      </c>
    </row>
    <row r="118" spans="1:7" ht="31.5">
      <c r="A118" s="86" t="s">
        <v>629</v>
      </c>
      <c r="B118" s="87" t="s">
        <v>2</v>
      </c>
      <c r="C118" s="87" t="s">
        <v>515</v>
      </c>
      <c r="D118" s="87" t="s">
        <v>525</v>
      </c>
      <c r="E118" s="87" t="s">
        <v>630</v>
      </c>
      <c r="F118" s="87"/>
      <c r="G118" s="170">
        <v>98.1</v>
      </c>
    </row>
    <row r="119" spans="1:7" ht="31.5">
      <c r="A119" s="88" t="s">
        <v>583</v>
      </c>
      <c r="B119" s="89" t="s">
        <v>2</v>
      </c>
      <c r="C119" s="89" t="s">
        <v>515</v>
      </c>
      <c r="D119" s="89" t="s">
        <v>525</v>
      </c>
      <c r="E119" s="89" t="s">
        <v>630</v>
      </c>
      <c r="F119" s="89" t="s">
        <v>584</v>
      </c>
      <c r="G119" s="171">
        <v>98.1</v>
      </c>
    </row>
    <row r="120" spans="1:7" ht="31.5">
      <c r="A120" s="88" t="s">
        <v>585</v>
      </c>
      <c r="B120" s="89" t="s">
        <v>2</v>
      </c>
      <c r="C120" s="89" t="s">
        <v>515</v>
      </c>
      <c r="D120" s="89" t="s">
        <v>525</v>
      </c>
      <c r="E120" s="89" t="s">
        <v>630</v>
      </c>
      <c r="F120" s="89" t="s">
        <v>586</v>
      </c>
      <c r="G120" s="171">
        <v>98.1</v>
      </c>
    </row>
    <row r="121" spans="1:7" ht="31.5">
      <c r="A121" s="86" t="s">
        <v>631</v>
      </c>
      <c r="B121" s="87" t="s">
        <v>2</v>
      </c>
      <c r="C121" s="87" t="s">
        <v>515</v>
      </c>
      <c r="D121" s="87" t="s">
        <v>525</v>
      </c>
      <c r="E121" s="87" t="s">
        <v>632</v>
      </c>
      <c r="F121" s="87"/>
      <c r="G121" s="170">
        <v>60</v>
      </c>
    </row>
    <row r="122" spans="1:7" ht="31.5">
      <c r="A122" s="88" t="s">
        <v>583</v>
      </c>
      <c r="B122" s="89" t="s">
        <v>2</v>
      </c>
      <c r="C122" s="89" t="s">
        <v>515</v>
      </c>
      <c r="D122" s="89" t="s">
        <v>525</v>
      </c>
      <c r="E122" s="89" t="s">
        <v>632</v>
      </c>
      <c r="F122" s="89" t="s">
        <v>584</v>
      </c>
      <c r="G122" s="171">
        <v>60</v>
      </c>
    </row>
    <row r="123" spans="1:7" ht="31.5">
      <c r="A123" s="88" t="s">
        <v>585</v>
      </c>
      <c r="B123" s="89" t="s">
        <v>2</v>
      </c>
      <c r="C123" s="89" t="s">
        <v>515</v>
      </c>
      <c r="D123" s="89" t="s">
        <v>525</v>
      </c>
      <c r="E123" s="89" t="s">
        <v>632</v>
      </c>
      <c r="F123" s="89" t="s">
        <v>586</v>
      </c>
      <c r="G123" s="171">
        <v>60</v>
      </c>
    </row>
    <row r="124" spans="1:7" s="152" customFormat="1" ht="15.75">
      <c r="A124" s="151" t="s">
        <v>633</v>
      </c>
      <c r="B124" s="128" t="s">
        <v>2</v>
      </c>
      <c r="C124" s="128" t="s">
        <v>515</v>
      </c>
      <c r="D124" s="128" t="s">
        <v>525</v>
      </c>
      <c r="E124" s="128" t="s">
        <v>634</v>
      </c>
      <c r="F124" s="128"/>
      <c r="G124" s="172">
        <v>197.6</v>
      </c>
    </row>
    <row r="125" spans="1:7" ht="31.5">
      <c r="A125" s="88" t="s">
        <v>583</v>
      </c>
      <c r="B125" s="89" t="s">
        <v>2</v>
      </c>
      <c r="C125" s="89" t="s">
        <v>515</v>
      </c>
      <c r="D125" s="89" t="s">
        <v>525</v>
      </c>
      <c r="E125" s="89" t="s">
        <v>634</v>
      </c>
      <c r="F125" s="89" t="s">
        <v>584</v>
      </c>
      <c r="G125" s="171">
        <v>197.6</v>
      </c>
    </row>
    <row r="126" spans="1:7" ht="31.5">
      <c r="A126" s="88" t="s">
        <v>585</v>
      </c>
      <c r="B126" s="154" t="s">
        <v>2</v>
      </c>
      <c r="C126" s="154" t="s">
        <v>515</v>
      </c>
      <c r="D126" s="154" t="s">
        <v>525</v>
      </c>
      <c r="E126" s="154" t="s">
        <v>634</v>
      </c>
      <c r="F126" s="154" t="s">
        <v>586</v>
      </c>
      <c r="G126" s="172">
        <v>197.6</v>
      </c>
    </row>
    <row r="127" spans="1:7" ht="31.5">
      <c r="A127" s="86" t="s">
        <v>635</v>
      </c>
      <c r="B127" s="128" t="s">
        <v>2</v>
      </c>
      <c r="C127" s="128" t="s">
        <v>515</v>
      </c>
      <c r="D127" s="128" t="s">
        <v>525</v>
      </c>
      <c r="E127" s="128" t="s">
        <v>636</v>
      </c>
      <c r="F127" s="128"/>
      <c r="G127" s="125">
        <f>SUM(G128+G130)</f>
        <v>79</v>
      </c>
    </row>
    <row r="128" spans="1:7" ht="63">
      <c r="A128" s="88" t="s">
        <v>578</v>
      </c>
      <c r="B128" s="154" t="s">
        <v>2</v>
      </c>
      <c r="C128" s="154" t="s">
        <v>515</v>
      </c>
      <c r="D128" s="154" t="s">
        <v>525</v>
      </c>
      <c r="E128" s="154" t="s">
        <v>636</v>
      </c>
      <c r="F128" s="154" t="s">
        <v>107</v>
      </c>
      <c r="G128" s="172">
        <v>63</v>
      </c>
    </row>
    <row r="129" spans="1:7" ht="31.5">
      <c r="A129" s="88" t="s">
        <v>579</v>
      </c>
      <c r="B129" s="154" t="s">
        <v>2</v>
      </c>
      <c r="C129" s="154" t="s">
        <v>515</v>
      </c>
      <c r="D129" s="154" t="s">
        <v>525</v>
      </c>
      <c r="E129" s="154" t="s">
        <v>636</v>
      </c>
      <c r="F129" s="154" t="s">
        <v>580</v>
      </c>
      <c r="G129" s="172">
        <v>63</v>
      </c>
    </row>
    <row r="130" spans="1:7" ht="31.5">
      <c r="A130" s="88" t="s">
        <v>583</v>
      </c>
      <c r="B130" s="154" t="s">
        <v>2</v>
      </c>
      <c r="C130" s="154" t="s">
        <v>515</v>
      </c>
      <c r="D130" s="154" t="s">
        <v>525</v>
      </c>
      <c r="E130" s="154" t="s">
        <v>636</v>
      </c>
      <c r="F130" s="154" t="s">
        <v>584</v>
      </c>
      <c r="G130" s="172">
        <v>16</v>
      </c>
    </row>
    <row r="131" spans="1:7" ht="31.5">
      <c r="A131" s="88" t="s">
        <v>585</v>
      </c>
      <c r="B131" s="154" t="s">
        <v>2</v>
      </c>
      <c r="C131" s="154" t="s">
        <v>515</v>
      </c>
      <c r="D131" s="154" t="s">
        <v>525</v>
      </c>
      <c r="E131" s="154" t="s">
        <v>636</v>
      </c>
      <c r="F131" s="154" t="s">
        <v>586</v>
      </c>
      <c r="G131" s="172">
        <v>16</v>
      </c>
    </row>
    <row r="132" spans="1:7" ht="31.5">
      <c r="A132" s="86" t="s">
        <v>637</v>
      </c>
      <c r="B132" s="128" t="s">
        <v>2</v>
      </c>
      <c r="C132" s="128" t="s">
        <v>515</v>
      </c>
      <c r="D132" s="128" t="s">
        <v>525</v>
      </c>
      <c r="E132" s="128" t="s">
        <v>638</v>
      </c>
      <c r="F132" s="128"/>
      <c r="G132" s="125">
        <v>697.6</v>
      </c>
    </row>
    <row r="133" spans="1:7" ht="31.5">
      <c r="A133" s="88" t="s">
        <v>583</v>
      </c>
      <c r="B133" s="154" t="s">
        <v>2</v>
      </c>
      <c r="C133" s="154" t="s">
        <v>515</v>
      </c>
      <c r="D133" s="154" t="s">
        <v>525</v>
      </c>
      <c r="E133" s="154" t="s">
        <v>638</v>
      </c>
      <c r="F133" s="154" t="s">
        <v>584</v>
      </c>
      <c r="G133" s="172">
        <v>697.6</v>
      </c>
    </row>
    <row r="134" spans="1:7" ht="31.5">
      <c r="A134" s="88" t="s">
        <v>585</v>
      </c>
      <c r="B134" s="89" t="s">
        <v>2</v>
      </c>
      <c r="C134" s="89" t="s">
        <v>515</v>
      </c>
      <c r="D134" s="89" t="s">
        <v>525</v>
      </c>
      <c r="E134" s="89" t="s">
        <v>638</v>
      </c>
      <c r="F134" s="89" t="s">
        <v>586</v>
      </c>
      <c r="G134" s="171">
        <v>697.6</v>
      </c>
    </row>
    <row r="135" spans="1:7" ht="47.25">
      <c r="A135" s="86" t="s">
        <v>639</v>
      </c>
      <c r="B135" s="87" t="s">
        <v>2</v>
      </c>
      <c r="C135" s="87" t="s">
        <v>515</v>
      </c>
      <c r="D135" s="87" t="s">
        <v>525</v>
      </c>
      <c r="E135" s="87" t="s">
        <v>640</v>
      </c>
      <c r="F135" s="87"/>
      <c r="G135" s="170">
        <v>168.6</v>
      </c>
    </row>
    <row r="136" spans="1:7" ht="31.5">
      <c r="A136" s="88" t="s">
        <v>583</v>
      </c>
      <c r="B136" s="89" t="s">
        <v>2</v>
      </c>
      <c r="C136" s="89" t="s">
        <v>515</v>
      </c>
      <c r="D136" s="89" t="s">
        <v>525</v>
      </c>
      <c r="E136" s="89" t="s">
        <v>640</v>
      </c>
      <c r="F136" s="89" t="s">
        <v>584</v>
      </c>
      <c r="G136" s="171">
        <v>168.6</v>
      </c>
    </row>
    <row r="137" spans="1:7" ht="31.5">
      <c r="A137" s="88" t="s">
        <v>585</v>
      </c>
      <c r="B137" s="89" t="s">
        <v>2</v>
      </c>
      <c r="C137" s="89" t="s">
        <v>515</v>
      </c>
      <c r="D137" s="89" t="s">
        <v>525</v>
      </c>
      <c r="E137" s="89" t="s">
        <v>640</v>
      </c>
      <c r="F137" s="89" t="s">
        <v>586</v>
      </c>
      <c r="G137" s="171">
        <v>168.6</v>
      </c>
    </row>
    <row r="138" spans="1:7" ht="47.25">
      <c r="A138" s="86" t="s">
        <v>641</v>
      </c>
      <c r="B138" s="87" t="s">
        <v>2</v>
      </c>
      <c r="C138" s="87" t="s">
        <v>515</v>
      </c>
      <c r="D138" s="87" t="s">
        <v>525</v>
      </c>
      <c r="E138" s="87" t="s">
        <v>642</v>
      </c>
      <c r="F138" s="87"/>
      <c r="G138" s="171">
        <v>2143.6</v>
      </c>
    </row>
    <row r="139" spans="1:7" ht="31.5">
      <c r="A139" s="88" t="s">
        <v>583</v>
      </c>
      <c r="B139" s="89" t="s">
        <v>2</v>
      </c>
      <c r="C139" s="89" t="s">
        <v>515</v>
      </c>
      <c r="D139" s="89" t="s">
        <v>525</v>
      </c>
      <c r="E139" s="89" t="s">
        <v>642</v>
      </c>
      <c r="F139" s="89" t="s">
        <v>584</v>
      </c>
      <c r="G139" s="171">
        <v>2143.6</v>
      </c>
    </row>
    <row r="140" spans="1:7" ht="31.5">
      <c r="A140" s="88" t="s">
        <v>585</v>
      </c>
      <c r="B140" s="89" t="s">
        <v>2</v>
      </c>
      <c r="C140" s="89" t="s">
        <v>515</v>
      </c>
      <c r="D140" s="89" t="s">
        <v>525</v>
      </c>
      <c r="E140" s="89" t="s">
        <v>642</v>
      </c>
      <c r="F140" s="89" t="s">
        <v>586</v>
      </c>
      <c r="G140" s="171">
        <v>2143.6</v>
      </c>
    </row>
    <row r="141" spans="1:7" ht="31.5">
      <c r="A141" s="86" t="s">
        <v>645</v>
      </c>
      <c r="B141" s="87" t="s">
        <v>2</v>
      </c>
      <c r="C141" s="87" t="s">
        <v>515</v>
      </c>
      <c r="D141" s="87" t="s">
        <v>525</v>
      </c>
      <c r="E141" s="87" t="s">
        <v>646</v>
      </c>
      <c r="F141" s="87"/>
      <c r="G141" s="171">
        <v>393</v>
      </c>
    </row>
    <row r="142" spans="1:7" ht="15.75">
      <c r="A142" s="88" t="s">
        <v>595</v>
      </c>
      <c r="B142" s="89" t="s">
        <v>2</v>
      </c>
      <c r="C142" s="89" t="s">
        <v>515</v>
      </c>
      <c r="D142" s="89" t="s">
        <v>525</v>
      </c>
      <c r="E142" s="89" t="s">
        <v>646</v>
      </c>
      <c r="F142" s="89" t="s">
        <v>596</v>
      </c>
      <c r="G142" s="171">
        <v>393</v>
      </c>
    </row>
    <row r="143" spans="1:7" ht="15.75">
      <c r="A143" s="88" t="s">
        <v>597</v>
      </c>
      <c r="B143" s="89" t="s">
        <v>2</v>
      </c>
      <c r="C143" s="89" t="s">
        <v>515</v>
      </c>
      <c r="D143" s="89" t="s">
        <v>525</v>
      </c>
      <c r="E143" s="89" t="s">
        <v>646</v>
      </c>
      <c r="F143" s="89" t="s">
        <v>598</v>
      </c>
      <c r="G143" s="171">
        <v>393</v>
      </c>
    </row>
    <row r="144" spans="1:7" ht="31.5">
      <c r="A144" s="86" t="s">
        <v>647</v>
      </c>
      <c r="B144" s="87" t="s">
        <v>2</v>
      </c>
      <c r="C144" s="87" t="s">
        <v>515</v>
      </c>
      <c r="D144" s="87" t="s">
        <v>525</v>
      </c>
      <c r="E144" s="87" t="s">
        <v>648</v>
      </c>
      <c r="F144" s="87"/>
      <c r="G144" s="170">
        <f>SUM(G145+G147)</f>
        <v>611.4</v>
      </c>
    </row>
    <row r="145" spans="1:7" ht="31.5">
      <c r="A145" s="88" t="s">
        <v>583</v>
      </c>
      <c r="B145" s="89" t="s">
        <v>2</v>
      </c>
      <c r="C145" s="89" t="s">
        <v>515</v>
      </c>
      <c r="D145" s="89" t="s">
        <v>525</v>
      </c>
      <c r="E145" s="89" t="s">
        <v>648</v>
      </c>
      <c r="F145" s="89" t="s">
        <v>584</v>
      </c>
      <c r="G145" s="171">
        <f>SUM(G146)</f>
        <v>551.4</v>
      </c>
    </row>
    <row r="146" spans="1:7" ht="31.5">
      <c r="A146" s="88" t="s">
        <v>585</v>
      </c>
      <c r="B146" s="89" t="s">
        <v>2</v>
      </c>
      <c r="C146" s="89" t="s">
        <v>515</v>
      </c>
      <c r="D146" s="89" t="s">
        <v>525</v>
      </c>
      <c r="E146" s="89" t="s">
        <v>648</v>
      </c>
      <c r="F146" s="89" t="s">
        <v>586</v>
      </c>
      <c r="G146" s="171">
        <v>551.4</v>
      </c>
    </row>
    <row r="147" spans="1:7" ht="15.75">
      <c r="A147" s="88" t="s">
        <v>627</v>
      </c>
      <c r="B147" s="89" t="s">
        <v>2</v>
      </c>
      <c r="C147" s="89" t="s">
        <v>515</v>
      </c>
      <c r="D147" s="89" t="s">
        <v>525</v>
      </c>
      <c r="E147" s="89" t="s">
        <v>648</v>
      </c>
      <c r="F147" s="89" t="s">
        <v>628</v>
      </c>
      <c r="G147" s="171">
        <v>60</v>
      </c>
    </row>
    <row r="148" spans="1:7" ht="15.75">
      <c r="A148" s="88" t="s">
        <v>649</v>
      </c>
      <c r="B148" s="89" t="s">
        <v>2</v>
      </c>
      <c r="C148" s="89" t="s">
        <v>515</v>
      </c>
      <c r="D148" s="89" t="s">
        <v>525</v>
      </c>
      <c r="E148" s="89" t="s">
        <v>648</v>
      </c>
      <c r="F148" s="89" t="s">
        <v>650</v>
      </c>
      <c r="G148" s="171">
        <v>60</v>
      </c>
    </row>
    <row r="149" spans="1:7" ht="31.5">
      <c r="A149" s="86" t="s">
        <v>651</v>
      </c>
      <c r="B149" s="87" t="s">
        <v>2</v>
      </c>
      <c r="C149" s="87" t="s">
        <v>515</v>
      </c>
      <c r="D149" s="87" t="s">
        <v>525</v>
      </c>
      <c r="E149" s="87" t="s">
        <v>652</v>
      </c>
      <c r="F149" s="87"/>
      <c r="G149" s="170">
        <f>SUM(G150+G152)</f>
        <v>2735.4</v>
      </c>
    </row>
    <row r="150" spans="1:7" ht="63">
      <c r="A150" s="88" t="s">
        <v>578</v>
      </c>
      <c r="B150" s="89" t="s">
        <v>2</v>
      </c>
      <c r="C150" s="89" t="s">
        <v>515</v>
      </c>
      <c r="D150" s="89" t="s">
        <v>525</v>
      </c>
      <c r="E150" s="89" t="s">
        <v>652</v>
      </c>
      <c r="F150" s="89" t="s">
        <v>107</v>
      </c>
      <c r="G150" s="171">
        <f>SUM(G151)</f>
        <v>2184.8</v>
      </c>
    </row>
    <row r="151" spans="1:7" ht="31.5">
      <c r="A151" s="88" t="s">
        <v>579</v>
      </c>
      <c r="B151" s="89" t="s">
        <v>2</v>
      </c>
      <c r="C151" s="89" t="s">
        <v>515</v>
      </c>
      <c r="D151" s="89" t="s">
        <v>525</v>
      </c>
      <c r="E151" s="89" t="s">
        <v>652</v>
      </c>
      <c r="F151" s="89" t="s">
        <v>580</v>
      </c>
      <c r="G151" s="171">
        <v>2184.8</v>
      </c>
    </row>
    <row r="152" spans="1:7" ht="31.5">
      <c r="A152" s="88" t="s">
        <v>583</v>
      </c>
      <c r="B152" s="89" t="s">
        <v>2</v>
      </c>
      <c r="C152" s="89" t="s">
        <v>515</v>
      </c>
      <c r="D152" s="89" t="s">
        <v>525</v>
      </c>
      <c r="E152" s="89" t="s">
        <v>652</v>
      </c>
      <c r="F152" s="89" t="s">
        <v>584</v>
      </c>
      <c r="G152" s="171">
        <v>550.6</v>
      </c>
    </row>
    <row r="153" spans="1:7" ht="31.5">
      <c r="A153" s="88" t="s">
        <v>585</v>
      </c>
      <c r="B153" s="89" t="s">
        <v>2</v>
      </c>
      <c r="C153" s="89" t="s">
        <v>515</v>
      </c>
      <c r="D153" s="89" t="s">
        <v>525</v>
      </c>
      <c r="E153" s="89" t="s">
        <v>652</v>
      </c>
      <c r="F153" s="89" t="s">
        <v>586</v>
      </c>
      <c r="G153" s="171">
        <v>550.6</v>
      </c>
    </row>
    <row r="154" spans="1:7" ht="31.5">
      <c r="A154" s="86" t="s">
        <v>653</v>
      </c>
      <c r="B154" s="87" t="s">
        <v>2</v>
      </c>
      <c r="C154" s="87" t="s">
        <v>515</v>
      </c>
      <c r="D154" s="87" t="s">
        <v>525</v>
      </c>
      <c r="E154" s="87" t="s">
        <v>654</v>
      </c>
      <c r="F154" s="87"/>
      <c r="G154" s="170">
        <f>SUM(G155)</f>
        <v>5492.5</v>
      </c>
    </row>
    <row r="155" spans="1:7" ht="31.5">
      <c r="A155" s="88" t="s">
        <v>583</v>
      </c>
      <c r="B155" s="89" t="s">
        <v>2</v>
      </c>
      <c r="C155" s="89" t="s">
        <v>515</v>
      </c>
      <c r="D155" s="89" t="s">
        <v>525</v>
      </c>
      <c r="E155" s="89" t="s">
        <v>654</v>
      </c>
      <c r="F155" s="89" t="s">
        <v>584</v>
      </c>
      <c r="G155" s="171">
        <f>SUM(G156)</f>
        <v>5492.5</v>
      </c>
    </row>
    <row r="156" spans="1:7" ht="31.5">
      <c r="A156" s="88" t="s">
        <v>585</v>
      </c>
      <c r="B156" s="89" t="s">
        <v>2</v>
      </c>
      <c r="C156" s="89" t="s">
        <v>515</v>
      </c>
      <c r="D156" s="89" t="s">
        <v>525</v>
      </c>
      <c r="E156" s="89" t="s">
        <v>654</v>
      </c>
      <c r="F156" s="89" t="s">
        <v>586</v>
      </c>
      <c r="G156" s="171">
        <v>5492.5</v>
      </c>
    </row>
    <row r="157" spans="1:7" ht="31.5">
      <c r="A157" s="86" t="s">
        <v>655</v>
      </c>
      <c r="B157" s="87" t="s">
        <v>2</v>
      </c>
      <c r="C157" s="87" t="s">
        <v>515</v>
      </c>
      <c r="D157" s="87" t="s">
        <v>525</v>
      </c>
      <c r="E157" s="87" t="s">
        <v>656</v>
      </c>
      <c r="F157" s="87"/>
      <c r="G157" s="170">
        <v>1825.7</v>
      </c>
    </row>
    <row r="158" spans="1:7" ht="31.5">
      <c r="A158" s="88" t="s">
        <v>583</v>
      </c>
      <c r="B158" s="89" t="s">
        <v>2</v>
      </c>
      <c r="C158" s="89" t="s">
        <v>515</v>
      </c>
      <c r="D158" s="89" t="s">
        <v>525</v>
      </c>
      <c r="E158" s="89" t="s">
        <v>656</v>
      </c>
      <c r="F158" s="89" t="s">
        <v>584</v>
      </c>
      <c r="G158" s="171">
        <v>1825.7</v>
      </c>
    </row>
    <row r="159" spans="1:7" ht="31.5">
      <c r="A159" s="88" t="s">
        <v>585</v>
      </c>
      <c r="B159" s="89" t="s">
        <v>2</v>
      </c>
      <c r="C159" s="89" t="s">
        <v>515</v>
      </c>
      <c r="D159" s="89" t="s">
        <v>525</v>
      </c>
      <c r="E159" s="89" t="s">
        <v>656</v>
      </c>
      <c r="F159" s="89" t="s">
        <v>586</v>
      </c>
      <c r="G159" s="171">
        <v>1825.7</v>
      </c>
    </row>
    <row r="160" spans="1:7" ht="31.5">
      <c r="A160" s="86" t="s">
        <v>990</v>
      </c>
      <c r="B160" s="87" t="s">
        <v>2</v>
      </c>
      <c r="C160" s="87" t="s">
        <v>515</v>
      </c>
      <c r="D160" s="87" t="s">
        <v>525</v>
      </c>
      <c r="E160" s="155" t="s">
        <v>988</v>
      </c>
      <c r="F160" s="87"/>
      <c r="G160" s="171">
        <f>SUM(G161+G163)</f>
        <v>2650.9</v>
      </c>
    </row>
    <row r="161" spans="1:7" ht="63">
      <c r="A161" s="88" t="s">
        <v>578</v>
      </c>
      <c r="B161" s="89" t="s">
        <v>2</v>
      </c>
      <c r="C161" s="89" t="s">
        <v>515</v>
      </c>
      <c r="D161" s="89" t="s">
        <v>525</v>
      </c>
      <c r="E161" s="155" t="s">
        <v>988</v>
      </c>
      <c r="F161" s="89" t="s">
        <v>107</v>
      </c>
      <c r="G161" s="171">
        <v>50.9</v>
      </c>
    </row>
    <row r="162" spans="1:7" ht="31.5">
      <c r="A162" s="88" t="s">
        <v>579</v>
      </c>
      <c r="B162" s="89" t="s">
        <v>2</v>
      </c>
      <c r="C162" s="89" t="s">
        <v>515</v>
      </c>
      <c r="D162" s="89" t="s">
        <v>525</v>
      </c>
      <c r="E162" s="155" t="s">
        <v>988</v>
      </c>
      <c r="F162" s="89" t="s">
        <v>580</v>
      </c>
      <c r="G162" s="171">
        <v>50.9</v>
      </c>
    </row>
    <row r="163" spans="1:7" ht="31.5">
      <c r="A163" s="88" t="s">
        <v>583</v>
      </c>
      <c r="B163" s="89"/>
      <c r="C163" s="89"/>
      <c r="D163" s="89"/>
      <c r="E163" s="155" t="s">
        <v>988</v>
      </c>
      <c r="F163" s="89" t="s">
        <v>584</v>
      </c>
      <c r="G163" s="171">
        <v>2600</v>
      </c>
    </row>
    <row r="164" spans="1:7" ht="31.5">
      <c r="A164" s="88" t="s">
        <v>585</v>
      </c>
      <c r="B164" s="89"/>
      <c r="C164" s="89"/>
      <c r="D164" s="89"/>
      <c r="E164" s="155" t="s">
        <v>988</v>
      </c>
      <c r="F164" s="89" t="s">
        <v>586</v>
      </c>
      <c r="G164" s="171">
        <v>2600</v>
      </c>
    </row>
    <row r="165" spans="1:7" ht="31.5">
      <c r="A165" s="85" t="s">
        <v>526</v>
      </c>
      <c r="B165" s="83" t="s">
        <v>2</v>
      </c>
      <c r="C165" s="83" t="s">
        <v>517</v>
      </c>
      <c r="D165" s="83" t="s">
        <v>575</v>
      </c>
      <c r="E165" s="83"/>
      <c r="F165" s="83"/>
      <c r="G165" s="169">
        <f>SUM(G166+G176)</f>
        <v>4455.6</v>
      </c>
    </row>
    <row r="166" spans="1:7" ht="31.5">
      <c r="A166" s="85" t="s">
        <v>527</v>
      </c>
      <c r="B166" s="83" t="s">
        <v>2</v>
      </c>
      <c r="C166" s="83" t="s">
        <v>517</v>
      </c>
      <c r="D166" s="83" t="s">
        <v>528</v>
      </c>
      <c r="E166" s="83"/>
      <c r="F166" s="83"/>
      <c r="G166" s="169">
        <f>SUM(G167+G170+G173)</f>
        <v>1405</v>
      </c>
    </row>
    <row r="167" spans="1:7" ht="47.25">
      <c r="A167" s="86" t="s">
        <v>659</v>
      </c>
      <c r="B167" s="87" t="s">
        <v>2</v>
      </c>
      <c r="C167" s="87" t="s">
        <v>517</v>
      </c>
      <c r="D167" s="87" t="s">
        <v>528</v>
      </c>
      <c r="E167" s="87" t="s">
        <v>660</v>
      </c>
      <c r="F167" s="87"/>
      <c r="G167" s="171">
        <v>382.7</v>
      </c>
    </row>
    <row r="168" spans="1:7" ht="31.5">
      <c r="A168" s="88" t="s">
        <v>583</v>
      </c>
      <c r="B168" s="89" t="s">
        <v>2</v>
      </c>
      <c r="C168" s="89" t="s">
        <v>517</v>
      </c>
      <c r="D168" s="89" t="s">
        <v>528</v>
      </c>
      <c r="E168" s="89" t="s">
        <v>660</v>
      </c>
      <c r="F168" s="89" t="s">
        <v>584</v>
      </c>
      <c r="G168" s="171">
        <v>382.7</v>
      </c>
    </row>
    <row r="169" spans="1:7" ht="31.5">
      <c r="A169" s="88" t="s">
        <v>585</v>
      </c>
      <c r="B169" s="89" t="s">
        <v>2</v>
      </c>
      <c r="C169" s="89" t="s">
        <v>517</v>
      </c>
      <c r="D169" s="89" t="s">
        <v>528</v>
      </c>
      <c r="E169" s="89" t="s">
        <v>660</v>
      </c>
      <c r="F169" s="89" t="s">
        <v>586</v>
      </c>
      <c r="G169" s="171">
        <v>382.7</v>
      </c>
    </row>
    <row r="170" spans="1:7" ht="31.5">
      <c r="A170" s="86" t="s">
        <v>661</v>
      </c>
      <c r="B170" s="87" t="s">
        <v>2</v>
      </c>
      <c r="C170" s="87" t="s">
        <v>517</v>
      </c>
      <c r="D170" s="87" t="s">
        <v>528</v>
      </c>
      <c r="E170" s="87" t="s">
        <v>662</v>
      </c>
      <c r="F170" s="87"/>
      <c r="G170" s="171">
        <v>69.9</v>
      </c>
    </row>
    <row r="171" spans="1:7" ht="31.5">
      <c r="A171" s="88" t="s">
        <v>583</v>
      </c>
      <c r="B171" s="89" t="s">
        <v>2</v>
      </c>
      <c r="C171" s="89" t="s">
        <v>517</v>
      </c>
      <c r="D171" s="89" t="s">
        <v>528</v>
      </c>
      <c r="E171" s="89" t="s">
        <v>662</v>
      </c>
      <c r="F171" s="89" t="s">
        <v>584</v>
      </c>
      <c r="G171" s="171">
        <v>69.9</v>
      </c>
    </row>
    <row r="172" spans="1:7" ht="31.5">
      <c r="A172" s="88" t="s">
        <v>585</v>
      </c>
      <c r="B172" s="89" t="s">
        <v>2</v>
      </c>
      <c r="C172" s="89" t="s">
        <v>517</v>
      </c>
      <c r="D172" s="89" t="s">
        <v>528</v>
      </c>
      <c r="E172" s="89" t="s">
        <v>662</v>
      </c>
      <c r="F172" s="89" t="s">
        <v>586</v>
      </c>
      <c r="G172" s="171">
        <v>69.9</v>
      </c>
    </row>
    <row r="173" spans="1:7" ht="63">
      <c r="A173" s="86" t="s">
        <v>993</v>
      </c>
      <c r="B173" s="87" t="s">
        <v>2</v>
      </c>
      <c r="C173" s="87" t="s">
        <v>517</v>
      </c>
      <c r="D173" s="87" t="s">
        <v>528</v>
      </c>
      <c r="E173" s="87" t="s">
        <v>994</v>
      </c>
      <c r="F173" s="87"/>
      <c r="G173" s="171">
        <v>952.4</v>
      </c>
    </row>
    <row r="174" spans="1:7" ht="31.5">
      <c r="A174" s="88" t="s">
        <v>583</v>
      </c>
      <c r="B174" s="89" t="s">
        <v>2</v>
      </c>
      <c r="C174" s="89" t="s">
        <v>517</v>
      </c>
      <c r="D174" s="89" t="s">
        <v>528</v>
      </c>
      <c r="E174" s="87" t="s">
        <v>994</v>
      </c>
      <c r="F174" s="89" t="s">
        <v>584</v>
      </c>
      <c r="G174" s="171">
        <v>952.4</v>
      </c>
    </row>
    <row r="175" spans="1:7" ht="31.5">
      <c r="A175" s="88" t="s">
        <v>585</v>
      </c>
      <c r="B175" s="89" t="s">
        <v>2</v>
      </c>
      <c r="C175" s="89" t="s">
        <v>517</v>
      </c>
      <c r="D175" s="89" t="s">
        <v>528</v>
      </c>
      <c r="E175" s="87" t="s">
        <v>994</v>
      </c>
      <c r="F175" s="89" t="s">
        <v>586</v>
      </c>
      <c r="G175" s="171">
        <v>952.4</v>
      </c>
    </row>
    <row r="176" spans="1:7" ht="31.5">
      <c r="A176" s="85" t="s">
        <v>529</v>
      </c>
      <c r="B176" s="83" t="s">
        <v>2</v>
      </c>
      <c r="C176" s="83" t="s">
        <v>517</v>
      </c>
      <c r="D176" s="83" t="s">
        <v>530</v>
      </c>
      <c r="E176" s="83"/>
      <c r="F176" s="83"/>
      <c r="G176" s="169">
        <f>SUM(G177+G180+G183+G186)</f>
        <v>3050.6000000000004</v>
      </c>
    </row>
    <row r="177" spans="1:7" ht="31.5">
      <c r="A177" s="86" t="s">
        <v>629</v>
      </c>
      <c r="B177" s="87" t="s">
        <v>2</v>
      </c>
      <c r="C177" s="87" t="s">
        <v>517</v>
      </c>
      <c r="D177" s="87" t="s">
        <v>530</v>
      </c>
      <c r="E177" s="87" t="s">
        <v>630</v>
      </c>
      <c r="F177" s="87"/>
      <c r="G177" s="171">
        <v>500</v>
      </c>
    </row>
    <row r="178" spans="1:7" ht="31.5">
      <c r="A178" s="88" t="s">
        <v>583</v>
      </c>
      <c r="B178" s="89" t="s">
        <v>2</v>
      </c>
      <c r="C178" s="89" t="s">
        <v>517</v>
      </c>
      <c r="D178" s="89" t="s">
        <v>530</v>
      </c>
      <c r="E178" s="89" t="s">
        <v>630</v>
      </c>
      <c r="F178" s="89" t="s">
        <v>584</v>
      </c>
      <c r="G178" s="171">
        <v>500</v>
      </c>
    </row>
    <row r="179" spans="1:7" ht="31.5">
      <c r="A179" s="88" t="s">
        <v>585</v>
      </c>
      <c r="B179" s="89" t="s">
        <v>2</v>
      </c>
      <c r="C179" s="89" t="s">
        <v>517</v>
      </c>
      <c r="D179" s="89" t="s">
        <v>530</v>
      </c>
      <c r="E179" s="89" t="s">
        <v>630</v>
      </c>
      <c r="F179" s="89" t="s">
        <v>586</v>
      </c>
      <c r="G179" s="171">
        <v>500</v>
      </c>
    </row>
    <row r="180" spans="1:7" ht="47.25">
      <c r="A180" s="157" t="s">
        <v>995</v>
      </c>
      <c r="B180" s="158" t="s">
        <v>2</v>
      </c>
      <c r="C180" s="158" t="s">
        <v>517</v>
      </c>
      <c r="D180" s="158" t="s">
        <v>530</v>
      </c>
      <c r="E180" s="158" t="s">
        <v>996</v>
      </c>
      <c r="F180" s="89"/>
      <c r="G180" s="171">
        <v>2289.9</v>
      </c>
    </row>
    <row r="181" spans="1:7" ht="63">
      <c r="A181" s="88" t="s">
        <v>578</v>
      </c>
      <c r="B181" s="89" t="s">
        <v>2</v>
      </c>
      <c r="C181" s="89" t="s">
        <v>517</v>
      </c>
      <c r="D181" s="89" t="s">
        <v>530</v>
      </c>
      <c r="E181" s="158" t="s">
        <v>996</v>
      </c>
      <c r="F181" s="89" t="s">
        <v>107</v>
      </c>
      <c r="G181" s="171">
        <v>2289.9</v>
      </c>
    </row>
    <row r="182" spans="1:7" ht="31.5">
      <c r="A182" s="88" t="s">
        <v>579</v>
      </c>
      <c r="B182" s="89" t="s">
        <v>2</v>
      </c>
      <c r="C182" s="89" t="s">
        <v>517</v>
      </c>
      <c r="D182" s="89" t="s">
        <v>530</v>
      </c>
      <c r="E182" s="158" t="s">
        <v>996</v>
      </c>
      <c r="F182" s="89" t="s">
        <v>580</v>
      </c>
      <c r="G182" s="171">
        <v>2289.9</v>
      </c>
    </row>
    <row r="183" spans="1:7" ht="47.25">
      <c r="A183" s="157" t="s">
        <v>997</v>
      </c>
      <c r="B183" s="158" t="s">
        <v>2</v>
      </c>
      <c r="C183" s="158" t="s">
        <v>517</v>
      </c>
      <c r="D183" s="158" t="s">
        <v>530</v>
      </c>
      <c r="E183" s="158" t="s">
        <v>998</v>
      </c>
      <c r="F183" s="89"/>
      <c r="G183" s="171">
        <v>133.4</v>
      </c>
    </row>
    <row r="184" spans="1:7" ht="31.5">
      <c r="A184" s="88" t="s">
        <v>583</v>
      </c>
      <c r="B184" s="158" t="s">
        <v>2</v>
      </c>
      <c r="C184" s="158" t="s">
        <v>517</v>
      </c>
      <c r="D184" s="158" t="s">
        <v>530</v>
      </c>
      <c r="E184" s="158" t="s">
        <v>998</v>
      </c>
      <c r="F184" s="89" t="s">
        <v>584</v>
      </c>
      <c r="G184" s="171">
        <v>133.4</v>
      </c>
    </row>
    <row r="185" spans="1:7" ht="31.5">
      <c r="A185" s="88" t="s">
        <v>585</v>
      </c>
      <c r="B185" s="158" t="s">
        <v>2</v>
      </c>
      <c r="C185" s="158" t="s">
        <v>517</v>
      </c>
      <c r="D185" s="158" t="s">
        <v>530</v>
      </c>
      <c r="E185" s="158" t="s">
        <v>998</v>
      </c>
      <c r="F185" s="89" t="s">
        <v>586</v>
      </c>
      <c r="G185" s="171">
        <v>133.4</v>
      </c>
    </row>
    <row r="186" spans="1:7" ht="31.5">
      <c r="A186" s="157" t="s">
        <v>990</v>
      </c>
      <c r="B186" s="158" t="s">
        <v>2</v>
      </c>
      <c r="C186" s="158" t="s">
        <v>517</v>
      </c>
      <c r="D186" s="158" t="s">
        <v>530</v>
      </c>
      <c r="E186" s="158" t="s">
        <v>999</v>
      </c>
      <c r="F186" s="89"/>
      <c r="G186" s="171">
        <v>127.3</v>
      </c>
    </row>
    <row r="187" spans="1:7" ht="63">
      <c r="A187" s="88" t="s">
        <v>578</v>
      </c>
      <c r="B187" s="89" t="s">
        <v>2</v>
      </c>
      <c r="C187" s="89" t="s">
        <v>517</v>
      </c>
      <c r="D187" s="89" t="s">
        <v>530</v>
      </c>
      <c r="E187" s="158" t="s">
        <v>999</v>
      </c>
      <c r="F187" s="89" t="s">
        <v>107</v>
      </c>
      <c r="G187" s="171">
        <v>127.3</v>
      </c>
    </row>
    <row r="188" spans="1:7" ht="31.5">
      <c r="A188" s="88" t="s">
        <v>579</v>
      </c>
      <c r="B188" s="89" t="s">
        <v>2</v>
      </c>
      <c r="C188" s="89" t="s">
        <v>517</v>
      </c>
      <c r="D188" s="89" t="s">
        <v>530</v>
      </c>
      <c r="E188" s="158" t="s">
        <v>999</v>
      </c>
      <c r="F188" s="89" t="s">
        <v>580</v>
      </c>
      <c r="G188" s="171">
        <v>127.3</v>
      </c>
    </row>
    <row r="189" spans="1:7" ht="15.75">
      <c r="A189" s="85" t="s">
        <v>531</v>
      </c>
      <c r="B189" s="83" t="s">
        <v>2</v>
      </c>
      <c r="C189" s="83" t="s">
        <v>519</v>
      </c>
      <c r="D189" s="83" t="s">
        <v>575</v>
      </c>
      <c r="E189" s="83"/>
      <c r="F189" s="83"/>
      <c r="G189" s="169" t="e">
        <f>SUM(G190+G203+G207+G223)</f>
        <v>#VALUE!</v>
      </c>
    </row>
    <row r="190" spans="1:7" ht="15.75">
      <c r="A190" s="85" t="s">
        <v>532</v>
      </c>
      <c r="B190" s="83" t="s">
        <v>2</v>
      </c>
      <c r="C190" s="83" t="s">
        <v>519</v>
      </c>
      <c r="D190" s="83" t="s">
        <v>521</v>
      </c>
      <c r="E190" s="83"/>
      <c r="F190" s="83"/>
      <c r="G190" s="169">
        <f>SUM(G191+G194+G197+G200)</f>
        <v>13027.8</v>
      </c>
    </row>
    <row r="191" spans="1:7" ht="15.75">
      <c r="A191" s="86" t="s">
        <v>663</v>
      </c>
      <c r="B191" s="87" t="s">
        <v>2</v>
      </c>
      <c r="C191" s="87" t="s">
        <v>519</v>
      </c>
      <c r="D191" s="87" t="s">
        <v>521</v>
      </c>
      <c r="E191" s="87" t="s">
        <v>664</v>
      </c>
      <c r="F191" s="87"/>
      <c r="G191" s="171">
        <v>2607.5</v>
      </c>
    </row>
    <row r="192" spans="1:7" ht="15.75">
      <c r="A192" s="88" t="s">
        <v>595</v>
      </c>
      <c r="B192" s="89" t="s">
        <v>2</v>
      </c>
      <c r="C192" s="89" t="s">
        <v>519</v>
      </c>
      <c r="D192" s="89" t="s">
        <v>521</v>
      </c>
      <c r="E192" s="89" t="s">
        <v>664</v>
      </c>
      <c r="F192" s="89" t="s">
        <v>596</v>
      </c>
      <c r="G192" s="171">
        <v>2607.5</v>
      </c>
    </row>
    <row r="193" spans="1:7" ht="47.25">
      <c r="A193" s="88" t="s">
        <v>665</v>
      </c>
      <c r="B193" s="89" t="s">
        <v>2</v>
      </c>
      <c r="C193" s="89" t="s">
        <v>519</v>
      </c>
      <c r="D193" s="89" t="s">
        <v>521</v>
      </c>
      <c r="E193" s="89" t="s">
        <v>664</v>
      </c>
      <c r="F193" s="89" t="s">
        <v>666</v>
      </c>
      <c r="G193" s="171">
        <v>2607.5</v>
      </c>
    </row>
    <row r="194" spans="1:7" ht="15.75">
      <c r="A194" s="86" t="s">
        <v>667</v>
      </c>
      <c r="B194" s="87" t="s">
        <v>2</v>
      </c>
      <c r="C194" s="87" t="s">
        <v>519</v>
      </c>
      <c r="D194" s="87" t="s">
        <v>521</v>
      </c>
      <c r="E194" s="87" t="s">
        <v>668</v>
      </c>
      <c r="F194" s="87"/>
      <c r="G194" s="170">
        <f>SUM(G195)</f>
        <v>5214.6</v>
      </c>
    </row>
    <row r="195" spans="1:7" ht="15.75">
      <c r="A195" s="88" t="s">
        <v>595</v>
      </c>
      <c r="B195" s="89" t="s">
        <v>2</v>
      </c>
      <c r="C195" s="89" t="s">
        <v>519</v>
      </c>
      <c r="D195" s="89" t="s">
        <v>521</v>
      </c>
      <c r="E195" s="89" t="s">
        <v>668</v>
      </c>
      <c r="F195" s="89" t="s">
        <v>596</v>
      </c>
      <c r="G195" s="171">
        <v>5214.6</v>
      </c>
    </row>
    <row r="196" spans="1:7" ht="47.25">
      <c r="A196" s="88" t="s">
        <v>665</v>
      </c>
      <c r="B196" s="89" t="s">
        <v>2</v>
      </c>
      <c r="C196" s="89" t="s">
        <v>519</v>
      </c>
      <c r="D196" s="89" t="s">
        <v>521</v>
      </c>
      <c r="E196" s="89" t="s">
        <v>668</v>
      </c>
      <c r="F196" s="89" t="s">
        <v>666</v>
      </c>
      <c r="G196" s="171">
        <v>5214.6</v>
      </c>
    </row>
    <row r="197" spans="1:7" ht="15.75">
      <c r="A197" s="86" t="s">
        <v>669</v>
      </c>
      <c r="B197" s="87" t="s">
        <v>2</v>
      </c>
      <c r="C197" s="87" t="s">
        <v>519</v>
      </c>
      <c r="D197" s="87" t="s">
        <v>521</v>
      </c>
      <c r="E197" s="87" t="s">
        <v>670</v>
      </c>
      <c r="F197" s="87"/>
      <c r="G197" s="171">
        <v>977.9</v>
      </c>
    </row>
    <row r="198" spans="1:7" ht="31.5">
      <c r="A198" s="88" t="s">
        <v>583</v>
      </c>
      <c r="B198" s="89" t="s">
        <v>2</v>
      </c>
      <c r="C198" s="89" t="s">
        <v>519</v>
      </c>
      <c r="D198" s="89" t="s">
        <v>521</v>
      </c>
      <c r="E198" s="89" t="s">
        <v>670</v>
      </c>
      <c r="F198" s="89" t="s">
        <v>584</v>
      </c>
      <c r="G198" s="171">
        <v>977.9</v>
      </c>
    </row>
    <row r="199" spans="1:7" ht="31.5">
      <c r="A199" s="88" t="s">
        <v>585</v>
      </c>
      <c r="B199" s="89" t="s">
        <v>2</v>
      </c>
      <c r="C199" s="89" t="s">
        <v>519</v>
      </c>
      <c r="D199" s="89" t="s">
        <v>521</v>
      </c>
      <c r="E199" s="89" t="s">
        <v>670</v>
      </c>
      <c r="F199" s="89" t="s">
        <v>586</v>
      </c>
      <c r="G199" s="171">
        <v>977.9</v>
      </c>
    </row>
    <row r="200" spans="1:7" ht="47.25">
      <c r="A200" s="86" t="s">
        <v>589</v>
      </c>
      <c r="B200" s="87" t="s">
        <v>2</v>
      </c>
      <c r="C200" s="87" t="s">
        <v>519</v>
      </c>
      <c r="D200" s="87" t="s">
        <v>521</v>
      </c>
      <c r="E200" s="87" t="s">
        <v>590</v>
      </c>
      <c r="F200" s="87"/>
      <c r="G200" s="171">
        <v>4227.8</v>
      </c>
    </row>
    <row r="201" spans="1:7" ht="15.75">
      <c r="A201" s="88" t="s">
        <v>627</v>
      </c>
      <c r="B201" s="89" t="s">
        <v>2</v>
      </c>
      <c r="C201" s="89" t="s">
        <v>519</v>
      </c>
      <c r="D201" s="89" t="s">
        <v>521</v>
      </c>
      <c r="E201" s="89" t="s">
        <v>590</v>
      </c>
      <c r="F201" s="89" t="s">
        <v>628</v>
      </c>
      <c r="G201" s="171">
        <v>4227.8</v>
      </c>
    </row>
    <row r="202" spans="1:7" ht="31.5">
      <c r="A202" s="88" t="s">
        <v>671</v>
      </c>
      <c r="B202" s="89" t="s">
        <v>2</v>
      </c>
      <c r="C202" s="89" t="s">
        <v>519</v>
      </c>
      <c r="D202" s="89" t="s">
        <v>521</v>
      </c>
      <c r="E202" s="89" t="s">
        <v>590</v>
      </c>
      <c r="F202" s="89" t="s">
        <v>672</v>
      </c>
      <c r="G202" s="171">
        <v>4227.8</v>
      </c>
    </row>
    <row r="203" spans="1:7" ht="15.75">
      <c r="A203" s="85" t="s">
        <v>533</v>
      </c>
      <c r="B203" s="83" t="s">
        <v>2</v>
      </c>
      <c r="C203" s="83" t="s">
        <v>519</v>
      </c>
      <c r="D203" s="83" t="s">
        <v>534</v>
      </c>
      <c r="E203" s="83"/>
      <c r="F203" s="83"/>
      <c r="G203" s="169">
        <f>SUM(G204)</f>
        <v>1827.5</v>
      </c>
    </row>
    <row r="204" spans="1:7" ht="31.5">
      <c r="A204" s="86" t="s">
        <v>673</v>
      </c>
      <c r="B204" s="87" t="s">
        <v>2</v>
      </c>
      <c r="C204" s="87" t="s">
        <v>519</v>
      </c>
      <c r="D204" s="87" t="s">
        <v>534</v>
      </c>
      <c r="E204" s="87" t="s">
        <v>674</v>
      </c>
      <c r="F204" s="87"/>
      <c r="G204" s="171">
        <v>1827.5</v>
      </c>
    </row>
    <row r="205" spans="1:7" ht="15.75">
      <c r="A205" s="88" t="s">
        <v>595</v>
      </c>
      <c r="B205" s="89" t="s">
        <v>2</v>
      </c>
      <c r="C205" s="89" t="s">
        <v>519</v>
      </c>
      <c r="D205" s="89" t="s">
        <v>534</v>
      </c>
      <c r="E205" s="89" t="s">
        <v>674</v>
      </c>
      <c r="F205" s="89" t="s">
        <v>596</v>
      </c>
      <c r="G205" s="171">
        <v>1827.5</v>
      </c>
    </row>
    <row r="206" spans="1:22" ht="47.25">
      <c r="A206" s="88" t="s">
        <v>665</v>
      </c>
      <c r="B206" s="89" t="s">
        <v>2</v>
      </c>
      <c r="C206" s="89" t="s">
        <v>519</v>
      </c>
      <c r="D206" s="89" t="s">
        <v>534</v>
      </c>
      <c r="E206" s="89" t="s">
        <v>674</v>
      </c>
      <c r="F206" s="89" t="s">
        <v>666</v>
      </c>
      <c r="G206" s="171">
        <v>1827.5</v>
      </c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</row>
    <row r="207" spans="1:22" ht="15.75">
      <c r="A207" s="85" t="s">
        <v>535</v>
      </c>
      <c r="B207" s="83" t="s">
        <v>2</v>
      </c>
      <c r="C207" s="83" t="s">
        <v>519</v>
      </c>
      <c r="D207" s="83" t="s">
        <v>528</v>
      </c>
      <c r="E207" s="83"/>
      <c r="F207" s="83"/>
      <c r="G207" s="169" t="e">
        <f>SUM(G211+G214+G217+G220+G208)</f>
        <v>#VALUE!</v>
      </c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</row>
    <row r="208" spans="1:22" ht="31.5">
      <c r="A208" s="157" t="s">
        <v>1000</v>
      </c>
      <c r="B208" s="158" t="s">
        <v>2</v>
      </c>
      <c r="C208" s="158" t="s">
        <v>519</v>
      </c>
      <c r="D208" s="158" t="s">
        <v>528</v>
      </c>
      <c r="E208" s="158" t="s">
        <v>1001</v>
      </c>
      <c r="F208" s="158"/>
      <c r="G208" s="173" t="s">
        <v>1002</v>
      </c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70"/>
      <c r="V208" s="70"/>
    </row>
    <row r="209" spans="1:22" ht="31.5">
      <c r="A209" s="159" t="s">
        <v>583</v>
      </c>
      <c r="B209" s="160" t="s">
        <v>2</v>
      </c>
      <c r="C209" s="160" t="s">
        <v>519</v>
      </c>
      <c r="D209" s="160" t="s">
        <v>528</v>
      </c>
      <c r="E209" s="160" t="s">
        <v>1001</v>
      </c>
      <c r="F209" s="160" t="s">
        <v>584</v>
      </c>
      <c r="G209" s="174" t="s">
        <v>1002</v>
      </c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70"/>
      <c r="V209" s="70"/>
    </row>
    <row r="210" spans="1:22" ht="31.5">
      <c r="A210" s="88" t="s">
        <v>585</v>
      </c>
      <c r="B210" s="89" t="s">
        <v>2</v>
      </c>
      <c r="C210" s="89" t="s">
        <v>519</v>
      </c>
      <c r="D210" s="89" t="s">
        <v>528</v>
      </c>
      <c r="E210" s="160" t="s">
        <v>1001</v>
      </c>
      <c r="F210" s="128" t="s">
        <v>586</v>
      </c>
      <c r="G210" s="125">
        <v>592.8</v>
      </c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</row>
    <row r="211" spans="1:22" ht="15.75">
      <c r="A211" s="86" t="s">
        <v>675</v>
      </c>
      <c r="B211" s="87" t="s">
        <v>2</v>
      </c>
      <c r="C211" s="87" t="s">
        <v>519</v>
      </c>
      <c r="D211" s="87" t="s">
        <v>528</v>
      </c>
      <c r="E211" s="87" t="s">
        <v>676</v>
      </c>
      <c r="F211" s="87"/>
      <c r="G211" s="175">
        <v>3821.3</v>
      </c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</row>
    <row r="212" spans="1:7" ht="31.5">
      <c r="A212" s="88" t="s">
        <v>583</v>
      </c>
      <c r="B212" s="89" t="s">
        <v>2</v>
      </c>
      <c r="C212" s="89" t="s">
        <v>519</v>
      </c>
      <c r="D212" s="89" t="s">
        <v>528</v>
      </c>
      <c r="E212" s="89" t="s">
        <v>676</v>
      </c>
      <c r="F212" s="89" t="s">
        <v>584</v>
      </c>
      <c r="G212" s="171">
        <v>3821.3</v>
      </c>
    </row>
    <row r="213" spans="1:7" ht="31.5">
      <c r="A213" s="88" t="s">
        <v>585</v>
      </c>
      <c r="B213" s="89" t="s">
        <v>2</v>
      </c>
      <c r="C213" s="89" t="s">
        <v>519</v>
      </c>
      <c r="D213" s="89" t="s">
        <v>528</v>
      </c>
      <c r="E213" s="89" t="s">
        <v>676</v>
      </c>
      <c r="F213" s="89" t="s">
        <v>586</v>
      </c>
      <c r="G213" s="171">
        <v>3821.3</v>
      </c>
    </row>
    <row r="214" spans="1:7" ht="15.75">
      <c r="A214" s="86" t="s">
        <v>677</v>
      </c>
      <c r="B214" s="87" t="s">
        <v>2</v>
      </c>
      <c r="C214" s="87" t="s">
        <v>519</v>
      </c>
      <c r="D214" s="87" t="s">
        <v>528</v>
      </c>
      <c r="E214" s="87" t="s">
        <v>678</v>
      </c>
      <c r="F214" s="87"/>
      <c r="G214" s="171">
        <v>500</v>
      </c>
    </row>
    <row r="215" spans="1:7" ht="31.5">
      <c r="A215" s="88" t="s">
        <v>583</v>
      </c>
      <c r="B215" s="89" t="s">
        <v>2</v>
      </c>
      <c r="C215" s="89" t="s">
        <v>519</v>
      </c>
      <c r="D215" s="89" t="s">
        <v>528</v>
      </c>
      <c r="E215" s="89" t="s">
        <v>678</v>
      </c>
      <c r="F215" s="89" t="s">
        <v>584</v>
      </c>
      <c r="G215" s="171">
        <v>500</v>
      </c>
    </row>
    <row r="216" spans="1:7" ht="31.5">
      <c r="A216" s="88" t="s">
        <v>585</v>
      </c>
      <c r="B216" s="89" t="s">
        <v>2</v>
      </c>
      <c r="C216" s="89" t="s">
        <v>519</v>
      </c>
      <c r="D216" s="89" t="s">
        <v>528</v>
      </c>
      <c r="E216" s="89" t="s">
        <v>678</v>
      </c>
      <c r="F216" s="89" t="s">
        <v>586</v>
      </c>
      <c r="G216" s="171">
        <v>500</v>
      </c>
    </row>
    <row r="217" spans="1:7" ht="31.5">
      <c r="A217" s="86" t="s">
        <v>679</v>
      </c>
      <c r="B217" s="87" t="s">
        <v>2</v>
      </c>
      <c r="C217" s="87" t="s">
        <v>519</v>
      </c>
      <c r="D217" s="87" t="s">
        <v>528</v>
      </c>
      <c r="E217" s="87" t="s">
        <v>680</v>
      </c>
      <c r="F217" s="87"/>
      <c r="G217" s="171">
        <v>1940.7</v>
      </c>
    </row>
    <row r="218" spans="1:7" ht="31.5">
      <c r="A218" s="88" t="s">
        <v>583</v>
      </c>
      <c r="B218" s="89" t="s">
        <v>2</v>
      </c>
      <c r="C218" s="89" t="s">
        <v>519</v>
      </c>
      <c r="D218" s="89" t="s">
        <v>528</v>
      </c>
      <c r="E218" s="89" t="s">
        <v>680</v>
      </c>
      <c r="F218" s="89" t="s">
        <v>584</v>
      </c>
      <c r="G218" s="171">
        <v>1940.7</v>
      </c>
    </row>
    <row r="219" spans="1:7" ht="31.5">
      <c r="A219" s="88" t="s">
        <v>585</v>
      </c>
      <c r="B219" s="89" t="s">
        <v>2</v>
      </c>
      <c r="C219" s="89" t="s">
        <v>519</v>
      </c>
      <c r="D219" s="89" t="s">
        <v>528</v>
      </c>
      <c r="E219" s="89" t="s">
        <v>680</v>
      </c>
      <c r="F219" s="89" t="s">
        <v>586</v>
      </c>
      <c r="G219" s="171">
        <v>1940.7</v>
      </c>
    </row>
    <row r="220" spans="1:7" ht="47.25">
      <c r="A220" s="86" t="s">
        <v>681</v>
      </c>
      <c r="B220" s="87" t="s">
        <v>2</v>
      </c>
      <c r="C220" s="87" t="s">
        <v>519</v>
      </c>
      <c r="D220" s="87" t="s">
        <v>528</v>
      </c>
      <c r="E220" s="87" t="s">
        <v>682</v>
      </c>
      <c r="F220" s="87"/>
      <c r="G220" s="171">
        <v>5772.5</v>
      </c>
    </row>
    <row r="221" spans="1:7" ht="31.5">
      <c r="A221" s="88" t="s">
        <v>583</v>
      </c>
      <c r="B221" s="89" t="s">
        <v>2</v>
      </c>
      <c r="C221" s="89" t="s">
        <v>519</v>
      </c>
      <c r="D221" s="89" t="s">
        <v>528</v>
      </c>
      <c r="E221" s="89" t="s">
        <v>682</v>
      </c>
      <c r="F221" s="89" t="s">
        <v>584</v>
      </c>
      <c r="G221" s="171">
        <v>5772.5</v>
      </c>
    </row>
    <row r="222" spans="1:7" ht="31.5">
      <c r="A222" s="88" t="s">
        <v>585</v>
      </c>
      <c r="B222" s="89" t="s">
        <v>2</v>
      </c>
      <c r="C222" s="89" t="s">
        <v>519</v>
      </c>
      <c r="D222" s="89" t="s">
        <v>528</v>
      </c>
      <c r="E222" s="89" t="s">
        <v>682</v>
      </c>
      <c r="F222" s="89" t="s">
        <v>586</v>
      </c>
      <c r="G222" s="171">
        <v>5772.5</v>
      </c>
    </row>
    <row r="223" spans="1:7" ht="15.75">
      <c r="A223" s="85" t="s">
        <v>536</v>
      </c>
      <c r="B223" s="83" t="s">
        <v>2</v>
      </c>
      <c r="C223" s="83" t="s">
        <v>519</v>
      </c>
      <c r="D223" s="83" t="s">
        <v>537</v>
      </c>
      <c r="E223" s="83"/>
      <c r="F223" s="83"/>
      <c r="G223" s="169">
        <f>SUM(G224+G227+G230)</f>
        <v>1304.1</v>
      </c>
    </row>
    <row r="224" spans="1:7" ht="31.5">
      <c r="A224" s="86" t="s">
        <v>683</v>
      </c>
      <c r="B224" s="87" t="s">
        <v>2</v>
      </c>
      <c r="C224" s="87" t="s">
        <v>519</v>
      </c>
      <c r="D224" s="87" t="s">
        <v>537</v>
      </c>
      <c r="E224" s="87" t="s">
        <v>684</v>
      </c>
      <c r="F224" s="87"/>
      <c r="G224" s="171">
        <v>130</v>
      </c>
    </row>
    <row r="225" spans="1:7" ht="31.5">
      <c r="A225" s="88" t="s">
        <v>583</v>
      </c>
      <c r="B225" s="89" t="s">
        <v>2</v>
      </c>
      <c r="C225" s="89" t="s">
        <v>519</v>
      </c>
      <c r="D225" s="89" t="s">
        <v>537</v>
      </c>
      <c r="E225" s="89" t="s">
        <v>684</v>
      </c>
      <c r="F225" s="89" t="s">
        <v>584</v>
      </c>
      <c r="G225" s="171">
        <v>130</v>
      </c>
    </row>
    <row r="226" spans="1:7" ht="31.5">
      <c r="A226" s="88" t="s">
        <v>585</v>
      </c>
      <c r="B226" s="89" t="s">
        <v>2</v>
      </c>
      <c r="C226" s="89" t="s">
        <v>519</v>
      </c>
      <c r="D226" s="89" t="s">
        <v>537</v>
      </c>
      <c r="E226" s="89" t="s">
        <v>684</v>
      </c>
      <c r="F226" s="89" t="s">
        <v>586</v>
      </c>
      <c r="G226" s="171">
        <v>130</v>
      </c>
    </row>
    <row r="227" spans="1:7" ht="31.5">
      <c r="A227" s="86" t="s">
        <v>685</v>
      </c>
      <c r="B227" s="87" t="s">
        <v>2</v>
      </c>
      <c r="C227" s="87" t="s">
        <v>519</v>
      </c>
      <c r="D227" s="87" t="s">
        <v>537</v>
      </c>
      <c r="E227" s="87" t="s">
        <v>686</v>
      </c>
      <c r="F227" s="87"/>
      <c r="G227" s="171">
        <v>200</v>
      </c>
    </row>
    <row r="228" spans="1:7" ht="31.5">
      <c r="A228" s="88" t="s">
        <v>583</v>
      </c>
      <c r="B228" s="89" t="s">
        <v>2</v>
      </c>
      <c r="C228" s="89" t="s">
        <v>519</v>
      </c>
      <c r="D228" s="89" t="s">
        <v>537</v>
      </c>
      <c r="E228" s="89" t="s">
        <v>686</v>
      </c>
      <c r="F228" s="89" t="s">
        <v>584</v>
      </c>
      <c r="G228" s="171">
        <v>200</v>
      </c>
    </row>
    <row r="229" spans="1:7" ht="31.5">
      <c r="A229" s="88" t="s">
        <v>585</v>
      </c>
      <c r="B229" s="89" t="s">
        <v>2</v>
      </c>
      <c r="C229" s="89" t="s">
        <v>519</v>
      </c>
      <c r="D229" s="89" t="s">
        <v>537</v>
      </c>
      <c r="E229" s="89" t="s">
        <v>686</v>
      </c>
      <c r="F229" s="89" t="s">
        <v>586</v>
      </c>
      <c r="G229" s="171">
        <v>200</v>
      </c>
    </row>
    <row r="230" spans="1:7" ht="63">
      <c r="A230" s="86" t="s">
        <v>687</v>
      </c>
      <c r="B230" s="87" t="s">
        <v>2</v>
      </c>
      <c r="C230" s="87" t="s">
        <v>519</v>
      </c>
      <c r="D230" s="87" t="s">
        <v>537</v>
      </c>
      <c r="E230" s="87" t="s">
        <v>688</v>
      </c>
      <c r="F230" s="87"/>
      <c r="G230" s="171">
        <v>974.1</v>
      </c>
    </row>
    <row r="231" spans="1:7" ht="15.75">
      <c r="A231" s="88" t="s">
        <v>595</v>
      </c>
      <c r="B231" s="89" t="s">
        <v>2</v>
      </c>
      <c r="C231" s="89" t="s">
        <v>519</v>
      </c>
      <c r="D231" s="89" t="s">
        <v>537</v>
      </c>
      <c r="E231" s="89" t="s">
        <v>688</v>
      </c>
      <c r="F231" s="89" t="s">
        <v>596</v>
      </c>
      <c r="G231" s="171">
        <v>974.1</v>
      </c>
    </row>
    <row r="232" spans="1:7" ht="47.25">
      <c r="A232" s="88" t="s">
        <v>665</v>
      </c>
      <c r="B232" s="89" t="s">
        <v>2</v>
      </c>
      <c r="C232" s="89" t="s">
        <v>519</v>
      </c>
      <c r="D232" s="89" t="s">
        <v>537</v>
      </c>
      <c r="E232" s="89" t="s">
        <v>688</v>
      </c>
      <c r="F232" s="89" t="s">
        <v>666</v>
      </c>
      <c r="G232" s="171">
        <v>974.1</v>
      </c>
    </row>
    <row r="233" spans="1:7" ht="15.75">
      <c r="A233" s="85" t="s">
        <v>538</v>
      </c>
      <c r="B233" s="83" t="s">
        <v>2</v>
      </c>
      <c r="C233" s="83" t="s">
        <v>521</v>
      </c>
      <c r="D233" s="83" t="s">
        <v>575</v>
      </c>
      <c r="E233" s="83"/>
      <c r="F233" s="83"/>
      <c r="G233" s="169">
        <f>SUM(G234+G238+G242+G249)</f>
        <v>2952</v>
      </c>
    </row>
    <row r="234" spans="1:7" ht="15.75">
      <c r="A234" s="85" t="s">
        <v>539</v>
      </c>
      <c r="B234" s="83" t="s">
        <v>2</v>
      </c>
      <c r="C234" s="83" t="s">
        <v>521</v>
      </c>
      <c r="D234" s="83" t="s">
        <v>515</v>
      </c>
      <c r="E234" s="83"/>
      <c r="F234" s="83"/>
      <c r="G234" s="169">
        <f>SUM(G235)</f>
        <v>705</v>
      </c>
    </row>
    <row r="235" spans="1:7" ht="47.25">
      <c r="A235" s="86" t="s">
        <v>689</v>
      </c>
      <c r="B235" s="87" t="s">
        <v>2</v>
      </c>
      <c r="C235" s="87" t="s">
        <v>521</v>
      </c>
      <c r="D235" s="87" t="s">
        <v>515</v>
      </c>
      <c r="E235" s="87" t="s">
        <v>690</v>
      </c>
      <c r="F235" s="87"/>
      <c r="G235" s="171">
        <v>705</v>
      </c>
    </row>
    <row r="236" spans="1:7" ht="31.5">
      <c r="A236" s="88" t="s">
        <v>583</v>
      </c>
      <c r="B236" s="89" t="s">
        <v>2</v>
      </c>
      <c r="C236" s="89" t="s">
        <v>521</v>
      </c>
      <c r="D236" s="89" t="s">
        <v>515</v>
      </c>
      <c r="E236" s="89" t="s">
        <v>690</v>
      </c>
      <c r="F236" s="89" t="s">
        <v>584</v>
      </c>
      <c r="G236" s="171">
        <v>705</v>
      </c>
    </row>
    <row r="237" spans="1:7" ht="31.5">
      <c r="A237" s="88" t="s">
        <v>585</v>
      </c>
      <c r="B237" s="89" t="s">
        <v>2</v>
      </c>
      <c r="C237" s="89" t="s">
        <v>521</v>
      </c>
      <c r="D237" s="89" t="s">
        <v>515</v>
      </c>
      <c r="E237" s="89" t="s">
        <v>690</v>
      </c>
      <c r="F237" s="89" t="s">
        <v>586</v>
      </c>
      <c r="G237" s="171">
        <v>705</v>
      </c>
    </row>
    <row r="238" spans="1:7" ht="15.75">
      <c r="A238" s="85" t="s">
        <v>540</v>
      </c>
      <c r="B238" s="83" t="s">
        <v>2</v>
      </c>
      <c r="C238" s="83" t="s">
        <v>521</v>
      </c>
      <c r="D238" s="83" t="s">
        <v>541</v>
      </c>
      <c r="E238" s="83"/>
      <c r="F238" s="83"/>
      <c r="G238" s="169">
        <f>SUM(G239)</f>
        <v>194.3</v>
      </c>
    </row>
    <row r="239" spans="1:7" ht="47.25">
      <c r="A239" s="86" t="s">
        <v>691</v>
      </c>
      <c r="B239" s="87" t="s">
        <v>2</v>
      </c>
      <c r="C239" s="87" t="s">
        <v>521</v>
      </c>
      <c r="D239" s="87" t="s">
        <v>541</v>
      </c>
      <c r="E239" s="87" t="s">
        <v>692</v>
      </c>
      <c r="F239" s="87"/>
      <c r="G239" s="171">
        <v>194.3</v>
      </c>
    </row>
    <row r="240" spans="1:7" ht="31.5">
      <c r="A240" s="88" t="s">
        <v>693</v>
      </c>
      <c r="B240" s="89" t="s">
        <v>2</v>
      </c>
      <c r="C240" s="89" t="s">
        <v>521</v>
      </c>
      <c r="D240" s="89" t="s">
        <v>541</v>
      </c>
      <c r="E240" s="89" t="s">
        <v>692</v>
      </c>
      <c r="F240" s="89" t="s">
        <v>694</v>
      </c>
      <c r="G240" s="171">
        <v>194.3</v>
      </c>
    </row>
    <row r="241" spans="1:7" ht="15.75">
      <c r="A241" s="88" t="s">
        <v>695</v>
      </c>
      <c r="B241" s="89" t="s">
        <v>2</v>
      </c>
      <c r="C241" s="89" t="s">
        <v>521</v>
      </c>
      <c r="D241" s="89" t="s">
        <v>541</v>
      </c>
      <c r="E241" s="89" t="s">
        <v>692</v>
      </c>
      <c r="F241" s="89" t="s">
        <v>696</v>
      </c>
      <c r="G241" s="171">
        <v>194.3</v>
      </c>
    </row>
    <row r="242" spans="1:7" ht="15.75">
      <c r="A242" s="85" t="s">
        <v>542</v>
      </c>
      <c r="B242" s="83" t="s">
        <v>2</v>
      </c>
      <c r="C242" s="83" t="s">
        <v>521</v>
      </c>
      <c r="D242" s="83" t="s">
        <v>517</v>
      </c>
      <c r="E242" s="83"/>
      <c r="F242" s="83"/>
      <c r="G242" s="169">
        <f>SUM(G243+G246)</f>
        <v>529.8</v>
      </c>
    </row>
    <row r="243" spans="1:7" ht="31.5">
      <c r="A243" s="86" t="s">
        <v>697</v>
      </c>
      <c r="B243" s="87" t="s">
        <v>2</v>
      </c>
      <c r="C243" s="87" t="s">
        <v>521</v>
      </c>
      <c r="D243" s="87" t="s">
        <v>517</v>
      </c>
      <c r="E243" s="87" t="s">
        <v>698</v>
      </c>
      <c r="F243" s="87"/>
      <c r="G243" s="171">
        <v>45</v>
      </c>
    </row>
    <row r="244" spans="1:7" ht="31.5">
      <c r="A244" s="88" t="s">
        <v>583</v>
      </c>
      <c r="B244" s="89" t="s">
        <v>2</v>
      </c>
      <c r="C244" s="89" t="s">
        <v>521</v>
      </c>
      <c r="D244" s="89" t="s">
        <v>517</v>
      </c>
      <c r="E244" s="89" t="s">
        <v>698</v>
      </c>
      <c r="F244" s="89" t="s">
        <v>584</v>
      </c>
      <c r="G244" s="171">
        <v>45</v>
      </c>
    </row>
    <row r="245" spans="1:7" ht="31.5">
      <c r="A245" s="88" t="s">
        <v>585</v>
      </c>
      <c r="B245" s="89" t="s">
        <v>2</v>
      </c>
      <c r="C245" s="89" t="s">
        <v>521</v>
      </c>
      <c r="D245" s="89" t="s">
        <v>517</v>
      </c>
      <c r="E245" s="89" t="s">
        <v>698</v>
      </c>
      <c r="F245" s="89" t="s">
        <v>586</v>
      </c>
      <c r="G245" s="171">
        <v>45</v>
      </c>
    </row>
    <row r="246" spans="1:7" ht="15.75">
      <c r="A246" s="86" t="s">
        <v>699</v>
      </c>
      <c r="B246" s="87" t="s">
        <v>2</v>
      </c>
      <c r="C246" s="87" t="s">
        <v>521</v>
      </c>
      <c r="D246" s="87" t="s">
        <v>517</v>
      </c>
      <c r="E246" s="87" t="s">
        <v>700</v>
      </c>
      <c r="F246" s="87"/>
      <c r="G246" s="171">
        <v>484.8</v>
      </c>
    </row>
    <row r="247" spans="1:7" ht="31.5">
      <c r="A247" s="88" t="s">
        <v>583</v>
      </c>
      <c r="B247" s="89" t="s">
        <v>2</v>
      </c>
      <c r="C247" s="89" t="s">
        <v>521</v>
      </c>
      <c r="D247" s="89" t="s">
        <v>517</v>
      </c>
      <c r="E247" s="89" t="s">
        <v>700</v>
      </c>
      <c r="F247" s="89" t="s">
        <v>584</v>
      </c>
      <c r="G247" s="171">
        <v>484.8</v>
      </c>
    </row>
    <row r="248" spans="1:7" ht="31.5">
      <c r="A248" s="88" t="s">
        <v>585</v>
      </c>
      <c r="B248" s="89" t="s">
        <v>2</v>
      </c>
      <c r="C248" s="89" t="s">
        <v>521</v>
      </c>
      <c r="D248" s="89" t="s">
        <v>517</v>
      </c>
      <c r="E248" s="89" t="s">
        <v>700</v>
      </c>
      <c r="F248" s="89" t="s">
        <v>586</v>
      </c>
      <c r="G248" s="171">
        <v>484.8</v>
      </c>
    </row>
    <row r="249" spans="1:7" ht="15.75">
      <c r="A249" s="85" t="s">
        <v>543</v>
      </c>
      <c r="B249" s="83" t="s">
        <v>2</v>
      </c>
      <c r="C249" s="83" t="s">
        <v>521</v>
      </c>
      <c r="D249" s="83" t="s">
        <v>521</v>
      </c>
      <c r="E249" s="83"/>
      <c r="F249" s="83"/>
      <c r="G249" s="169">
        <f>SUM(G250)</f>
        <v>1522.9</v>
      </c>
    </row>
    <row r="250" spans="1:7" ht="47.25">
      <c r="A250" s="86" t="s">
        <v>701</v>
      </c>
      <c r="B250" s="87" t="s">
        <v>2</v>
      </c>
      <c r="C250" s="87" t="s">
        <v>521</v>
      </c>
      <c r="D250" s="87" t="s">
        <v>521</v>
      </c>
      <c r="E250" s="87" t="s">
        <v>702</v>
      </c>
      <c r="F250" s="87"/>
      <c r="G250" s="170">
        <f>SUM(G251+G253)</f>
        <v>1522.9</v>
      </c>
    </row>
    <row r="251" spans="1:7" ht="63">
      <c r="A251" s="88" t="s">
        <v>578</v>
      </c>
      <c r="B251" s="89" t="s">
        <v>2</v>
      </c>
      <c r="C251" s="89" t="s">
        <v>521</v>
      </c>
      <c r="D251" s="89" t="s">
        <v>521</v>
      </c>
      <c r="E251" s="89" t="s">
        <v>702</v>
      </c>
      <c r="F251" s="89" t="s">
        <v>107</v>
      </c>
      <c r="G251" s="171">
        <v>349.6</v>
      </c>
    </row>
    <row r="252" spans="1:7" ht="31.5">
      <c r="A252" s="88" t="s">
        <v>579</v>
      </c>
      <c r="B252" s="89" t="s">
        <v>2</v>
      </c>
      <c r="C252" s="89" t="s">
        <v>521</v>
      </c>
      <c r="D252" s="89" t="s">
        <v>521</v>
      </c>
      <c r="E252" s="89" t="s">
        <v>702</v>
      </c>
      <c r="F252" s="89" t="s">
        <v>580</v>
      </c>
      <c r="G252" s="171">
        <v>349.6</v>
      </c>
    </row>
    <row r="253" spans="1:7" ht="31.5">
      <c r="A253" s="88" t="s">
        <v>583</v>
      </c>
      <c r="B253" s="89" t="s">
        <v>2</v>
      </c>
      <c r="C253" s="89" t="s">
        <v>521</v>
      </c>
      <c r="D253" s="89" t="s">
        <v>521</v>
      </c>
      <c r="E253" s="89" t="s">
        <v>702</v>
      </c>
      <c r="F253" s="89" t="s">
        <v>584</v>
      </c>
      <c r="G253" s="171">
        <v>1173.3</v>
      </c>
    </row>
    <row r="254" spans="1:7" ht="31.5">
      <c r="A254" s="163" t="s">
        <v>585</v>
      </c>
      <c r="B254" s="154" t="s">
        <v>2</v>
      </c>
      <c r="C254" s="154" t="s">
        <v>521</v>
      </c>
      <c r="D254" s="154" t="s">
        <v>521</v>
      </c>
      <c r="E254" s="154" t="s">
        <v>702</v>
      </c>
      <c r="F254" s="154" t="s">
        <v>586</v>
      </c>
      <c r="G254" s="172">
        <v>1173.3</v>
      </c>
    </row>
    <row r="255" spans="1:7" ht="15.75">
      <c r="A255" s="85" t="s">
        <v>544</v>
      </c>
      <c r="B255" s="83" t="s">
        <v>2</v>
      </c>
      <c r="C255" s="83" t="s">
        <v>545</v>
      </c>
      <c r="D255" s="83" t="s">
        <v>575</v>
      </c>
      <c r="E255" s="83"/>
      <c r="F255" s="83"/>
      <c r="G255" s="169">
        <f>SUM(G256+G263+G267)</f>
        <v>94743.3</v>
      </c>
    </row>
    <row r="256" spans="1:8" ht="15.75">
      <c r="A256" s="85" t="s">
        <v>547</v>
      </c>
      <c r="B256" s="83" t="s">
        <v>2</v>
      </c>
      <c r="C256" s="83" t="s">
        <v>545</v>
      </c>
      <c r="D256" s="83" t="s">
        <v>541</v>
      </c>
      <c r="E256" s="83"/>
      <c r="F256" s="83"/>
      <c r="G256" s="169">
        <f>SUM(G257+G260)</f>
        <v>90683</v>
      </c>
      <c r="H256" s="90"/>
    </row>
    <row r="257" spans="1:7" ht="31.5">
      <c r="A257" s="86" t="s">
        <v>705</v>
      </c>
      <c r="B257" s="87" t="s">
        <v>2</v>
      </c>
      <c r="C257" s="87" t="s">
        <v>545</v>
      </c>
      <c r="D257" s="87" t="s">
        <v>541</v>
      </c>
      <c r="E257" s="87" t="s">
        <v>706</v>
      </c>
      <c r="F257" s="87"/>
      <c r="G257" s="171">
        <v>12231.9</v>
      </c>
    </row>
    <row r="258" spans="1:7" ht="31.5">
      <c r="A258" s="88" t="s">
        <v>583</v>
      </c>
      <c r="B258" s="89" t="s">
        <v>2</v>
      </c>
      <c r="C258" s="89" t="s">
        <v>545</v>
      </c>
      <c r="D258" s="89" t="s">
        <v>541</v>
      </c>
      <c r="E258" s="89" t="s">
        <v>706</v>
      </c>
      <c r="F258" s="89" t="s">
        <v>584</v>
      </c>
      <c r="G258" s="171">
        <v>12231.9</v>
      </c>
    </row>
    <row r="259" spans="1:7" ht="31.5">
      <c r="A259" s="88" t="s">
        <v>585</v>
      </c>
      <c r="B259" s="89" t="s">
        <v>2</v>
      </c>
      <c r="C259" s="89" t="s">
        <v>545</v>
      </c>
      <c r="D259" s="89" t="s">
        <v>541</v>
      </c>
      <c r="E259" s="89" t="s">
        <v>706</v>
      </c>
      <c r="F259" s="89" t="s">
        <v>586</v>
      </c>
      <c r="G259" s="171">
        <v>12231.9</v>
      </c>
    </row>
    <row r="260" spans="1:7" ht="31.5">
      <c r="A260" s="86" t="s">
        <v>707</v>
      </c>
      <c r="B260" s="87" t="s">
        <v>2</v>
      </c>
      <c r="C260" s="87" t="s">
        <v>545</v>
      </c>
      <c r="D260" s="87" t="s">
        <v>541</v>
      </c>
      <c r="E260" s="87" t="s">
        <v>708</v>
      </c>
      <c r="F260" s="87"/>
      <c r="G260" s="171">
        <v>78451.1</v>
      </c>
    </row>
    <row r="261" spans="1:7" ht="31.5">
      <c r="A261" s="88" t="s">
        <v>583</v>
      </c>
      <c r="B261" s="89" t="s">
        <v>2</v>
      </c>
      <c r="C261" s="89" t="s">
        <v>545</v>
      </c>
      <c r="D261" s="89" t="s">
        <v>541</v>
      </c>
      <c r="E261" s="89" t="s">
        <v>708</v>
      </c>
      <c r="F261" s="89" t="s">
        <v>584</v>
      </c>
      <c r="G261" s="171">
        <v>78451.1</v>
      </c>
    </row>
    <row r="262" spans="1:7" ht="31.5">
      <c r="A262" s="88" t="s">
        <v>585</v>
      </c>
      <c r="B262" s="89" t="s">
        <v>2</v>
      </c>
      <c r="C262" s="89" t="s">
        <v>545</v>
      </c>
      <c r="D262" s="89" t="s">
        <v>541</v>
      </c>
      <c r="E262" s="89" t="s">
        <v>708</v>
      </c>
      <c r="F262" s="89" t="s">
        <v>586</v>
      </c>
      <c r="G262" s="171">
        <v>78451.1</v>
      </c>
    </row>
    <row r="263" spans="1:7" ht="15.75">
      <c r="A263" s="85" t="s">
        <v>548</v>
      </c>
      <c r="B263" s="83" t="s">
        <v>2</v>
      </c>
      <c r="C263" s="83" t="s">
        <v>545</v>
      </c>
      <c r="D263" s="83" t="s">
        <v>517</v>
      </c>
      <c r="E263" s="83"/>
      <c r="F263" s="83"/>
      <c r="G263" s="169">
        <f>SUM(G264)</f>
        <v>450.1</v>
      </c>
    </row>
    <row r="264" spans="1:7" ht="63">
      <c r="A264" s="86" t="s">
        <v>1003</v>
      </c>
      <c r="B264" s="87" t="s">
        <v>2</v>
      </c>
      <c r="C264" s="87" t="s">
        <v>545</v>
      </c>
      <c r="D264" s="87" t="s">
        <v>517</v>
      </c>
      <c r="E264" s="87" t="s">
        <v>1004</v>
      </c>
      <c r="F264" s="87"/>
      <c r="G264" s="171">
        <v>450.1</v>
      </c>
    </row>
    <row r="265" spans="1:7" ht="31.5">
      <c r="A265" s="88" t="s">
        <v>583</v>
      </c>
      <c r="B265" s="89" t="s">
        <v>2</v>
      </c>
      <c r="C265" s="89" t="s">
        <v>545</v>
      </c>
      <c r="D265" s="89" t="s">
        <v>517</v>
      </c>
      <c r="E265" s="87" t="s">
        <v>1004</v>
      </c>
      <c r="F265" s="89" t="s">
        <v>584</v>
      </c>
      <c r="G265" s="171">
        <v>450.1</v>
      </c>
    </row>
    <row r="266" spans="1:7" ht="31.5">
      <c r="A266" s="88" t="s">
        <v>585</v>
      </c>
      <c r="B266" s="89" t="s">
        <v>2</v>
      </c>
      <c r="C266" s="89" t="s">
        <v>545</v>
      </c>
      <c r="D266" s="89" t="s">
        <v>517</v>
      </c>
      <c r="E266" s="87" t="s">
        <v>1004</v>
      </c>
      <c r="F266" s="89" t="s">
        <v>586</v>
      </c>
      <c r="G266" s="171">
        <v>450.1</v>
      </c>
    </row>
    <row r="267" spans="1:7" ht="15.75">
      <c r="A267" s="85" t="s">
        <v>549</v>
      </c>
      <c r="B267" s="83" t="s">
        <v>2</v>
      </c>
      <c r="C267" s="83" t="s">
        <v>545</v>
      </c>
      <c r="D267" s="83" t="s">
        <v>545</v>
      </c>
      <c r="E267" s="83"/>
      <c r="F267" s="83"/>
      <c r="G267" s="169">
        <f>SUM(G268+G271+G276+G279+G282+G285+G288+G291+G294+G297+G303+G309+G312+G315+G300+G306)</f>
        <v>3610.2</v>
      </c>
    </row>
    <row r="268" spans="1:7" ht="31.5">
      <c r="A268" s="86" t="s">
        <v>709</v>
      </c>
      <c r="B268" s="87" t="s">
        <v>2</v>
      </c>
      <c r="C268" s="87" t="s">
        <v>545</v>
      </c>
      <c r="D268" s="87" t="s">
        <v>545</v>
      </c>
      <c r="E268" s="87" t="s">
        <v>710</v>
      </c>
      <c r="F268" s="87"/>
      <c r="G268" s="170">
        <v>145</v>
      </c>
    </row>
    <row r="269" spans="1:7" ht="31.5">
      <c r="A269" s="88" t="s">
        <v>583</v>
      </c>
      <c r="B269" s="89" t="s">
        <v>2</v>
      </c>
      <c r="C269" s="89" t="s">
        <v>545</v>
      </c>
      <c r="D269" s="89" t="s">
        <v>545</v>
      </c>
      <c r="E269" s="89" t="s">
        <v>710</v>
      </c>
      <c r="F269" s="89" t="s">
        <v>584</v>
      </c>
      <c r="G269" s="171">
        <v>145</v>
      </c>
    </row>
    <row r="270" spans="1:7" ht="31.5">
      <c r="A270" s="88" t="s">
        <v>585</v>
      </c>
      <c r="B270" s="89" t="s">
        <v>2</v>
      </c>
      <c r="C270" s="89" t="s">
        <v>545</v>
      </c>
      <c r="D270" s="89" t="s">
        <v>545</v>
      </c>
      <c r="E270" s="89" t="s">
        <v>710</v>
      </c>
      <c r="F270" s="89" t="s">
        <v>586</v>
      </c>
      <c r="G270" s="171">
        <v>145</v>
      </c>
    </row>
    <row r="271" spans="1:7" ht="15.75">
      <c r="A271" s="86" t="s">
        <v>711</v>
      </c>
      <c r="B271" s="87" t="s">
        <v>2</v>
      </c>
      <c r="C271" s="87" t="s">
        <v>545</v>
      </c>
      <c r="D271" s="87" t="s">
        <v>545</v>
      </c>
      <c r="E271" s="87" t="s">
        <v>712</v>
      </c>
      <c r="F271" s="87"/>
      <c r="G271" s="171">
        <f>G272+G274</f>
        <v>515.4</v>
      </c>
    </row>
    <row r="272" spans="1:7" ht="31.5">
      <c r="A272" s="88" t="s">
        <v>583</v>
      </c>
      <c r="B272" s="89" t="s">
        <v>2</v>
      </c>
      <c r="C272" s="89" t="s">
        <v>545</v>
      </c>
      <c r="D272" s="89" t="s">
        <v>545</v>
      </c>
      <c r="E272" s="89" t="s">
        <v>712</v>
      </c>
      <c r="F272" s="89" t="s">
        <v>584</v>
      </c>
      <c r="G272" s="171">
        <v>435.4</v>
      </c>
    </row>
    <row r="273" spans="1:7" ht="31.5">
      <c r="A273" s="88" t="s">
        <v>585</v>
      </c>
      <c r="B273" s="89" t="s">
        <v>2</v>
      </c>
      <c r="C273" s="89" t="s">
        <v>545</v>
      </c>
      <c r="D273" s="89" t="s">
        <v>545</v>
      </c>
      <c r="E273" s="89" t="s">
        <v>712</v>
      </c>
      <c r="F273" s="89" t="s">
        <v>586</v>
      </c>
      <c r="G273" s="171">
        <v>435.4</v>
      </c>
    </row>
    <row r="274" spans="1:7" ht="31.5">
      <c r="A274" s="159" t="s">
        <v>615</v>
      </c>
      <c r="B274" s="160" t="s">
        <v>2</v>
      </c>
      <c r="C274" s="160" t="s">
        <v>545</v>
      </c>
      <c r="D274" s="160" t="s">
        <v>545</v>
      </c>
      <c r="E274" s="160" t="s">
        <v>712</v>
      </c>
      <c r="F274" s="160" t="s">
        <v>616</v>
      </c>
      <c r="G274" s="171">
        <v>80</v>
      </c>
    </row>
    <row r="275" spans="1:7" ht="15.75">
      <c r="A275" s="88" t="s">
        <v>755</v>
      </c>
      <c r="B275" s="160" t="s">
        <v>2</v>
      </c>
      <c r="C275" s="160" t="s">
        <v>545</v>
      </c>
      <c r="D275" s="160" t="s">
        <v>545</v>
      </c>
      <c r="E275" s="160" t="s">
        <v>712</v>
      </c>
      <c r="F275" s="89" t="s">
        <v>756</v>
      </c>
      <c r="G275" s="171">
        <v>80</v>
      </c>
    </row>
    <row r="276" spans="1:7" ht="31.5">
      <c r="A276" s="86" t="s">
        <v>713</v>
      </c>
      <c r="B276" s="87" t="s">
        <v>2</v>
      </c>
      <c r="C276" s="87" t="s">
        <v>545</v>
      </c>
      <c r="D276" s="87" t="s">
        <v>545</v>
      </c>
      <c r="E276" s="87" t="s">
        <v>714</v>
      </c>
      <c r="F276" s="87"/>
      <c r="G276" s="171">
        <v>569.5</v>
      </c>
    </row>
    <row r="277" spans="1:7" ht="31.5">
      <c r="A277" s="88" t="s">
        <v>583</v>
      </c>
      <c r="B277" s="89" t="s">
        <v>2</v>
      </c>
      <c r="C277" s="89" t="s">
        <v>545</v>
      </c>
      <c r="D277" s="89" t="s">
        <v>545</v>
      </c>
      <c r="E277" s="89" t="s">
        <v>714</v>
      </c>
      <c r="F277" s="89" t="s">
        <v>584</v>
      </c>
      <c r="G277" s="171">
        <v>569.5</v>
      </c>
    </row>
    <row r="278" spans="1:7" ht="31.5">
      <c r="A278" s="88" t="s">
        <v>585</v>
      </c>
      <c r="B278" s="89" t="s">
        <v>2</v>
      </c>
      <c r="C278" s="89" t="s">
        <v>545</v>
      </c>
      <c r="D278" s="89" t="s">
        <v>545</v>
      </c>
      <c r="E278" s="89" t="s">
        <v>714</v>
      </c>
      <c r="F278" s="89" t="s">
        <v>586</v>
      </c>
      <c r="G278" s="171">
        <v>569.5</v>
      </c>
    </row>
    <row r="279" spans="1:7" ht="31.5">
      <c r="A279" s="86" t="s">
        <v>715</v>
      </c>
      <c r="B279" s="87" t="s">
        <v>2</v>
      </c>
      <c r="C279" s="87" t="s">
        <v>545</v>
      </c>
      <c r="D279" s="87" t="s">
        <v>545</v>
      </c>
      <c r="E279" s="87" t="s">
        <v>716</v>
      </c>
      <c r="F279" s="87"/>
      <c r="G279" s="171">
        <v>89.6</v>
      </c>
    </row>
    <row r="280" spans="1:7" ht="31.5">
      <c r="A280" s="88" t="s">
        <v>583</v>
      </c>
      <c r="B280" s="89" t="s">
        <v>2</v>
      </c>
      <c r="C280" s="89" t="s">
        <v>545</v>
      </c>
      <c r="D280" s="89" t="s">
        <v>545</v>
      </c>
      <c r="E280" s="89" t="s">
        <v>716</v>
      </c>
      <c r="F280" s="89" t="s">
        <v>584</v>
      </c>
      <c r="G280" s="171">
        <v>89.6</v>
      </c>
    </row>
    <row r="281" spans="1:7" ht="31.5">
      <c r="A281" s="88" t="s">
        <v>585</v>
      </c>
      <c r="B281" s="89" t="s">
        <v>2</v>
      </c>
      <c r="C281" s="89" t="s">
        <v>545</v>
      </c>
      <c r="D281" s="89" t="s">
        <v>545</v>
      </c>
      <c r="E281" s="89" t="s">
        <v>716</v>
      </c>
      <c r="F281" s="89" t="s">
        <v>586</v>
      </c>
      <c r="G281" s="171">
        <v>89.6</v>
      </c>
    </row>
    <row r="282" spans="1:7" ht="31.5">
      <c r="A282" s="86" t="s">
        <v>717</v>
      </c>
      <c r="B282" s="87" t="s">
        <v>2</v>
      </c>
      <c r="C282" s="87" t="s">
        <v>545</v>
      </c>
      <c r="D282" s="87" t="s">
        <v>545</v>
      </c>
      <c r="E282" s="87" t="s">
        <v>718</v>
      </c>
      <c r="F282" s="87"/>
      <c r="G282" s="171">
        <v>66</v>
      </c>
    </row>
    <row r="283" spans="1:7" ht="31.5">
      <c r="A283" s="88" t="s">
        <v>583</v>
      </c>
      <c r="B283" s="89" t="s">
        <v>2</v>
      </c>
      <c r="C283" s="89" t="s">
        <v>545</v>
      </c>
      <c r="D283" s="89" t="s">
        <v>545</v>
      </c>
      <c r="E283" s="89" t="s">
        <v>718</v>
      </c>
      <c r="F283" s="89" t="s">
        <v>584</v>
      </c>
      <c r="G283" s="171">
        <v>66</v>
      </c>
    </row>
    <row r="284" spans="1:7" ht="31.5">
      <c r="A284" s="88" t="s">
        <v>585</v>
      </c>
      <c r="B284" s="89" t="s">
        <v>2</v>
      </c>
      <c r="C284" s="89" t="s">
        <v>545</v>
      </c>
      <c r="D284" s="89" t="s">
        <v>545</v>
      </c>
      <c r="E284" s="89" t="s">
        <v>718</v>
      </c>
      <c r="F284" s="89" t="s">
        <v>586</v>
      </c>
      <c r="G284" s="171">
        <v>66</v>
      </c>
    </row>
    <row r="285" spans="1:7" ht="15.75">
      <c r="A285" s="86" t="s">
        <v>719</v>
      </c>
      <c r="B285" s="87" t="s">
        <v>2</v>
      </c>
      <c r="C285" s="87" t="s">
        <v>545</v>
      </c>
      <c r="D285" s="87" t="s">
        <v>545</v>
      </c>
      <c r="E285" s="87" t="s">
        <v>720</v>
      </c>
      <c r="F285" s="87"/>
      <c r="G285" s="171">
        <v>129.8</v>
      </c>
    </row>
    <row r="286" spans="1:7" ht="31.5">
      <c r="A286" s="88" t="s">
        <v>583</v>
      </c>
      <c r="B286" s="89" t="s">
        <v>2</v>
      </c>
      <c r="C286" s="89" t="s">
        <v>545</v>
      </c>
      <c r="D286" s="89" t="s">
        <v>545</v>
      </c>
      <c r="E286" s="89" t="s">
        <v>720</v>
      </c>
      <c r="F286" s="89" t="s">
        <v>584</v>
      </c>
      <c r="G286" s="171">
        <v>129.8</v>
      </c>
    </row>
    <row r="287" spans="1:7" ht="31.5">
      <c r="A287" s="88" t="s">
        <v>585</v>
      </c>
      <c r="B287" s="89" t="s">
        <v>2</v>
      </c>
      <c r="C287" s="89" t="s">
        <v>545</v>
      </c>
      <c r="D287" s="89" t="s">
        <v>545</v>
      </c>
      <c r="E287" s="89" t="s">
        <v>720</v>
      </c>
      <c r="F287" s="89" t="s">
        <v>586</v>
      </c>
      <c r="G287" s="171">
        <v>129.8</v>
      </c>
    </row>
    <row r="288" spans="1:7" ht="15.75">
      <c r="A288" s="86" t="s">
        <v>721</v>
      </c>
      <c r="B288" s="87" t="s">
        <v>2</v>
      </c>
      <c r="C288" s="87" t="s">
        <v>545</v>
      </c>
      <c r="D288" s="87" t="s">
        <v>545</v>
      </c>
      <c r="E288" s="87" t="s">
        <v>722</v>
      </c>
      <c r="F288" s="87"/>
      <c r="G288" s="170">
        <v>50</v>
      </c>
    </row>
    <row r="289" spans="1:7" ht="31.5">
      <c r="A289" s="88" t="s">
        <v>583</v>
      </c>
      <c r="B289" s="89" t="s">
        <v>2</v>
      </c>
      <c r="C289" s="89" t="s">
        <v>545</v>
      </c>
      <c r="D289" s="89" t="s">
        <v>545</v>
      </c>
      <c r="E289" s="89" t="s">
        <v>722</v>
      </c>
      <c r="F289" s="89" t="s">
        <v>584</v>
      </c>
      <c r="G289" s="171">
        <v>50</v>
      </c>
    </row>
    <row r="290" spans="1:7" ht="31.5">
      <c r="A290" s="88" t="s">
        <v>585</v>
      </c>
      <c r="B290" s="89" t="s">
        <v>2</v>
      </c>
      <c r="C290" s="89" t="s">
        <v>545</v>
      </c>
      <c r="D290" s="89" t="s">
        <v>545</v>
      </c>
      <c r="E290" s="89" t="s">
        <v>722</v>
      </c>
      <c r="F290" s="89" t="s">
        <v>586</v>
      </c>
      <c r="G290" s="171">
        <v>50</v>
      </c>
    </row>
    <row r="291" spans="1:7" ht="31.5">
      <c r="A291" s="86" t="s">
        <v>723</v>
      </c>
      <c r="B291" s="87" t="s">
        <v>2</v>
      </c>
      <c r="C291" s="87" t="s">
        <v>545</v>
      </c>
      <c r="D291" s="87" t="s">
        <v>545</v>
      </c>
      <c r="E291" s="87" t="s">
        <v>724</v>
      </c>
      <c r="F291" s="87"/>
      <c r="G291" s="170">
        <v>55</v>
      </c>
    </row>
    <row r="292" spans="1:7" ht="31.5">
      <c r="A292" s="88" t="s">
        <v>583</v>
      </c>
      <c r="B292" s="89" t="s">
        <v>2</v>
      </c>
      <c r="C292" s="89" t="s">
        <v>545</v>
      </c>
      <c r="D292" s="89" t="s">
        <v>545</v>
      </c>
      <c r="E292" s="89" t="s">
        <v>724</v>
      </c>
      <c r="F292" s="89" t="s">
        <v>584</v>
      </c>
      <c r="G292" s="171">
        <v>55</v>
      </c>
    </row>
    <row r="293" spans="1:7" ht="31.5">
      <c r="A293" s="88" t="s">
        <v>585</v>
      </c>
      <c r="B293" s="89" t="s">
        <v>2</v>
      </c>
      <c r="C293" s="89" t="s">
        <v>545</v>
      </c>
      <c r="D293" s="89" t="s">
        <v>545</v>
      </c>
      <c r="E293" s="89" t="s">
        <v>724</v>
      </c>
      <c r="F293" s="89" t="s">
        <v>586</v>
      </c>
      <c r="G293" s="171">
        <v>55</v>
      </c>
    </row>
    <row r="294" spans="1:7" ht="31.5">
      <c r="A294" s="86" t="s">
        <v>725</v>
      </c>
      <c r="B294" s="87" t="s">
        <v>2</v>
      </c>
      <c r="C294" s="87" t="s">
        <v>545</v>
      </c>
      <c r="D294" s="87" t="s">
        <v>545</v>
      </c>
      <c r="E294" s="87" t="s">
        <v>726</v>
      </c>
      <c r="F294" s="87"/>
      <c r="G294" s="170">
        <v>89.7</v>
      </c>
    </row>
    <row r="295" spans="1:7" ht="31.5">
      <c r="A295" s="88" t="s">
        <v>583</v>
      </c>
      <c r="B295" s="89" t="s">
        <v>2</v>
      </c>
      <c r="C295" s="89" t="s">
        <v>545</v>
      </c>
      <c r="D295" s="89" t="s">
        <v>545</v>
      </c>
      <c r="E295" s="89" t="s">
        <v>726</v>
      </c>
      <c r="F295" s="89" t="s">
        <v>584</v>
      </c>
      <c r="G295" s="171">
        <v>89.7</v>
      </c>
    </row>
    <row r="296" spans="1:7" ht="31.5">
      <c r="A296" s="88" t="s">
        <v>585</v>
      </c>
      <c r="B296" s="89" t="s">
        <v>2</v>
      </c>
      <c r="C296" s="89" t="s">
        <v>545</v>
      </c>
      <c r="D296" s="89" t="s">
        <v>545</v>
      </c>
      <c r="E296" s="89" t="s">
        <v>726</v>
      </c>
      <c r="F296" s="89" t="s">
        <v>586</v>
      </c>
      <c r="G296" s="171">
        <v>89.7</v>
      </c>
    </row>
    <row r="297" spans="1:7" ht="31.5">
      <c r="A297" s="86" t="s">
        <v>727</v>
      </c>
      <c r="B297" s="87" t="s">
        <v>2</v>
      </c>
      <c r="C297" s="87" t="s">
        <v>545</v>
      </c>
      <c r="D297" s="87" t="s">
        <v>545</v>
      </c>
      <c r="E297" s="87" t="s">
        <v>728</v>
      </c>
      <c r="F297" s="87"/>
      <c r="G297" s="170">
        <v>260</v>
      </c>
    </row>
    <row r="298" spans="1:7" ht="31.5">
      <c r="A298" s="88" t="s">
        <v>583</v>
      </c>
      <c r="B298" s="89" t="s">
        <v>2</v>
      </c>
      <c r="C298" s="89" t="s">
        <v>545</v>
      </c>
      <c r="D298" s="89" t="s">
        <v>545</v>
      </c>
      <c r="E298" s="89" t="s">
        <v>728</v>
      </c>
      <c r="F298" s="89" t="s">
        <v>584</v>
      </c>
      <c r="G298" s="171">
        <v>260</v>
      </c>
    </row>
    <row r="299" spans="1:7" ht="31.5">
      <c r="A299" s="88" t="s">
        <v>585</v>
      </c>
      <c r="B299" s="89" t="s">
        <v>2</v>
      </c>
      <c r="C299" s="89" t="s">
        <v>545</v>
      </c>
      <c r="D299" s="89" t="s">
        <v>545</v>
      </c>
      <c r="E299" s="89" t="s">
        <v>728</v>
      </c>
      <c r="F299" s="89" t="s">
        <v>586</v>
      </c>
      <c r="G299" s="171">
        <v>260</v>
      </c>
    </row>
    <row r="300" spans="1:7" ht="15.75">
      <c r="A300" s="157" t="s">
        <v>1005</v>
      </c>
      <c r="B300" s="158" t="s">
        <v>2</v>
      </c>
      <c r="C300" s="158" t="s">
        <v>545</v>
      </c>
      <c r="D300" s="158" t="s">
        <v>545</v>
      </c>
      <c r="E300" s="158" t="s">
        <v>1006</v>
      </c>
      <c r="F300" s="158"/>
      <c r="G300" s="171">
        <v>163.4</v>
      </c>
    </row>
    <row r="301" spans="1:7" ht="31.5">
      <c r="A301" s="159" t="s">
        <v>583</v>
      </c>
      <c r="B301" s="160" t="s">
        <v>2</v>
      </c>
      <c r="C301" s="160" t="s">
        <v>545</v>
      </c>
      <c r="D301" s="160" t="s">
        <v>545</v>
      </c>
      <c r="E301" s="160" t="s">
        <v>1006</v>
      </c>
      <c r="F301" s="160" t="s">
        <v>584</v>
      </c>
      <c r="G301" s="171">
        <v>163.4</v>
      </c>
    </row>
    <row r="302" spans="1:7" ht="31.5">
      <c r="A302" s="88" t="s">
        <v>585</v>
      </c>
      <c r="B302" s="89" t="s">
        <v>2</v>
      </c>
      <c r="C302" s="89" t="s">
        <v>545</v>
      </c>
      <c r="D302" s="89" t="s">
        <v>545</v>
      </c>
      <c r="E302" s="160" t="s">
        <v>1006</v>
      </c>
      <c r="F302" s="89" t="s">
        <v>586</v>
      </c>
      <c r="G302" s="171">
        <v>163.4</v>
      </c>
    </row>
    <row r="303" spans="1:7" ht="31.5">
      <c r="A303" s="86" t="s">
        <v>729</v>
      </c>
      <c r="B303" s="87" t="s">
        <v>2</v>
      </c>
      <c r="C303" s="87" t="s">
        <v>545</v>
      </c>
      <c r="D303" s="87" t="s">
        <v>545</v>
      </c>
      <c r="E303" s="87" t="s">
        <v>730</v>
      </c>
      <c r="F303" s="87"/>
      <c r="G303" s="171">
        <v>94</v>
      </c>
    </row>
    <row r="304" spans="1:7" ht="31.5">
      <c r="A304" s="88" t="s">
        <v>583</v>
      </c>
      <c r="B304" s="89" t="s">
        <v>2</v>
      </c>
      <c r="C304" s="89" t="s">
        <v>545</v>
      </c>
      <c r="D304" s="89" t="s">
        <v>545</v>
      </c>
      <c r="E304" s="89" t="s">
        <v>730</v>
      </c>
      <c r="F304" s="89" t="s">
        <v>584</v>
      </c>
      <c r="G304" s="171">
        <v>94</v>
      </c>
    </row>
    <row r="305" spans="1:7" ht="31.5">
      <c r="A305" s="88" t="s">
        <v>585</v>
      </c>
      <c r="B305" s="89" t="s">
        <v>2</v>
      </c>
      <c r="C305" s="89" t="s">
        <v>545</v>
      </c>
      <c r="D305" s="89" t="s">
        <v>545</v>
      </c>
      <c r="E305" s="89" t="s">
        <v>730</v>
      </c>
      <c r="F305" s="89" t="s">
        <v>586</v>
      </c>
      <c r="G305" s="171">
        <v>94</v>
      </c>
    </row>
    <row r="306" spans="1:7" ht="31.5">
      <c r="A306" s="157" t="s">
        <v>1007</v>
      </c>
      <c r="B306" s="158" t="s">
        <v>2</v>
      </c>
      <c r="C306" s="158" t="s">
        <v>545</v>
      </c>
      <c r="D306" s="158" t="s">
        <v>545</v>
      </c>
      <c r="E306" s="158" t="s">
        <v>1008</v>
      </c>
      <c r="F306" s="158"/>
      <c r="G306" s="171">
        <v>963.3</v>
      </c>
    </row>
    <row r="307" spans="1:7" ht="31.5">
      <c r="A307" s="159" t="s">
        <v>583</v>
      </c>
      <c r="B307" s="160" t="s">
        <v>2</v>
      </c>
      <c r="C307" s="160" t="s">
        <v>545</v>
      </c>
      <c r="D307" s="160" t="s">
        <v>545</v>
      </c>
      <c r="E307" s="160" t="s">
        <v>1008</v>
      </c>
      <c r="F307" s="160" t="s">
        <v>584</v>
      </c>
      <c r="G307" s="171">
        <v>963.3</v>
      </c>
    </row>
    <row r="308" spans="1:7" ht="31.5">
      <c r="A308" s="88" t="s">
        <v>585</v>
      </c>
      <c r="B308" s="89" t="s">
        <v>2</v>
      </c>
      <c r="C308" s="89" t="s">
        <v>545</v>
      </c>
      <c r="D308" s="89" t="s">
        <v>545</v>
      </c>
      <c r="E308" s="89" t="s">
        <v>730</v>
      </c>
      <c r="F308" s="89" t="s">
        <v>586</v>
      </c>
      <c r="G308" s="171">
        <v>963.3</v>
      </c>
    </row>
    <row r="309" spans="1:7" ht="15.75">
      <c r="A309" s="86" t="s">
        <v>731</v>
      </c>
      <c r="B309" s="87" t="s">
        <v>2</v>
      </c>
      <c r="C309" s="87" t="s">
        <v>545</v>
      </c>
      <c r="D309" s="87" t="s">
        <v>545</v>
      </c>
      <c r="E309" s="87" t="s">
        <v>732</v>
      </c>
      <c r="F309" s="87"/>
      <c r="G309" s="171">
        <v>35</v>
      </c>
    </row>
    <row r="310" spans="1:7" ht="31.5">
      <c r="A310" s="88" t="s">
        <v>583</v>
      </c>
      <c r="B310" s="89" t="s">
        <v>2</v>
      </c>
      <c r="C310" s="89" t="s">
        <v>545</v>
      </c>
      <c r="D310" s="89" t="s">
        <v>545</v>
      </c>
      <c r="E310" s="89" t="s">
        <v>732</v>
      </c>
      <c r="F310" s="89" t="s">
        <v>584</v>
      </c>
      <c r="G310" s="171">
        <v>35</v>
      </c>
    </row>
    <row r="311" spans="1:7" ht="31.5">
      <c r="A311" s="88" t="s">
        <v>585</v>
      </c>
      <c r="B311" s="89" t="s">
        <v>2</v>
      </c>
      <c r="C311" s="89" t="s">
        <v>545</v>
      </c>
      <c r="D311" s="89" t="s">
        <v>545</v>
      </c>
      <c r="E311" s="89" t="s">
        <v>732</v>
      </c>
      <c r="F311" s="89" t="s">
        <v>586</v>
      </c>
      <c r="G311" s="171">
        <v>35</v>
      </c>
    </row>
    <row r="312" spans="1:7" ht="31.5">
      <c r="A312" s="86" t="s">
        <v>733</v>
      </c>
      <c r="B312" s="87" t="s">
        <v>2</v>
      </c>
      <c r="C312" s="87" t="s">
        <v>545</v>
      </c>
      <c r="D312" s="87" t="s">
        <v>545</v>
      </c>
      <c r="E312" s="87" t="s">
        <v>734</v>
      </c>
      <c r="F312" s="87"/>
      <c r="G312" s="171">
        <v>73.7</v>
      </c>
    </row>
    <row r="313" spans="1:7" ht="31.5">
      <c r="A313" s="88" t="s">
        <v>583</v>
      </c>
      <c r="B313" s="89" t="s">
        <v>2</v>
      </c>
      <c r="C313" s="89" t="s">
        <v>545</v>
      </c>
      <c r="D313" s="89" t="s">
        <v>545</v>
      </c>
      <c r="E313" s="89" t="s">
        <v>734</v>
      </c>
      <c r="F313" s="89" t="s">
        <v>584</v>
      </c>
      <c r="G313" s="171">
        <v>73.7</v>
      </c>
    </row>
    <row r="314" spans="1:7" ht="31.5">
      <c r="A314" s="88" t="s">
        <v>585</v>
      </c>
      <c r="B314" s="89" t="s">
        <v>2</v>
      </c>
      <c r="C314" s="89" t="s">
        <v>545</v>
      </c>
      <c r="D314" s="89" t="s">
        <v>545</v>
      </c>
      <c r="E314" s="89" t="s">
        <v>734</v>
      </c>
      <c r="F314" s="89" t="s">
        <v>586</v>
      </c>
      <c r="G314" s="171">
        <v>73.7</v>
      </c>
    </row>
    <row r="315" spans="1:7" ht="31.5">
      <c r="A315" s="86" t="s">
        <v>631</v>
      </c>
      <c r="B315" s="87" t="s">
        <v>2</v>
      </c>
      <c r="C315" s="87" t="s">
        <v>545</v>
      </c>
      <c r="D315" s="87" t="s">
        <v>545</v>
      </c>
      <c r="E315" s="87" t="s">
        <v>632</v>
      </c>
      <c r="F315" s="87"/>
      <c r="G315" s="171">
        <v>310.8</v>
      </c>
    </row>
    <row r="316" spans="1:7" ht="31.5">
      <c r="A316" s="88" t="s">
        <v>583</v>
      </c>
      <c r="B316" s="89" t="s">
        <v>2</v>
      </c>
      <c r="C316" s="89" t="s">
        <v>545</v>
      </c>
      <c r="D316" s="89" t="s">
        <v>545</v>
      </c>
      <c r="E316" s="89" t="s">
        <v>632</v>
      </c>
      <c r="F316" s="89" t="s">
        <v>584</v>
      </c>
      <c r="G316" s="171">
        <v>310.8</v>
      </c>
    </row>
    <row r="317" spans="1:7" ht="31.5">
      <c r="A317" s="88" t="s">
        <v>585</v>
      </c>
      <c r="B317" s="89" t="s">
        <v>2</v>
      </c>
      <c r="C317" s="89" t="s">
        <v>545</v>
      </c>
      <c r="D317" s="89" t="s">
        <v>545</v>
      </c>
      <c r="E317" s="89" t="s">
        <v>632</v>
      </c>
      <c r="F317" s="89" t="s">
        <v>586</v>
      </c>
      <c r="G317" s="171">
        <v>310.8</v>
      </c>
    </row>
    <row r="318" spans="1:7" ht="15.75">
      <c r="A318" s="85" t="s">
        <v>735</v>
      </c>
      <c r="B318" s="83" t="s">
        <v>2</v>
      </c>
      <c r="C318" s="83" t="s">
        <v>534</v>
      </c>
      <c r="D318" s="83" t="s">
        <v>575</v>
      </c>
      <c r="E318" s="83"/>
      <c r="F318" s="83"/>
      <c r="G318" s="169">
        <f>SUM(G319)</f>
        <v>431.7</v>
      </c>
    </row>
    <row r="319" spans="1:7" ht="15.75">
      <c r="A319" s="85" t="s">
        <v>552</v>
      </c>
      <c r="B319" s="83" t="s">
        <v>2</v>
      </c>
      <c r="C319" s="83" t="s">
        <v>534</v>
      </c>
      <c r="D319" s="83" t="s">
        <v>515</v>
      </c>
      <c r="E319" s="83"/>
      <c r="F319" s="83"/>
      <c r="G319" s="169">
        <f>SUM(G320+G323+G326)</f>
        <v>431.7</v>
      </c>
    </row>
    <row r="320" spans="1:7" ht="78.75">
      <c r="A320" s="91" t="s">
        <v>736</v>
      </c>
      <c r="B320" s="87" t="s">
        <v>2</v>
      </c>
      <c r="C320" s="87" t="s">
        <v>534</v>
      </c>
      <c r="D320" s="87" t="s">
        <v>515</v>
      </c>
      <c r="E320" s="87" t="s">
        <v>737</v>
      </c>
      <c r="F320" s="87"/>
      <c r="G320" s="171">
        <v>110</v>
      </c>
    </row>
    <row r="321" spans="1:7" ht="31.5">
      <c r="A321" s="88" t="s">
        <v>583</v>
      </c>
      <c r="B321" s="89" t="s">
        <v>2</v>
      </c>
      <c r="C321" s="89" t="s">
        <v>534</v>
      </c>
      <c r="D321" s="89" t="s">
        <v>515</v>
      </c>
      <c r="E321" s="89" t="s">
        <v>737</v>
      </c>
      <c r="F321" s="89" t="s">
        <v>584</v>
      </c>
      <c r="G321" s="171">
        <v>110</v>
      </c>
    </row>
    <row r="322" spans="1:7" ht="31.5">
      <c r="A322" s="88" t="s">
        <v>585</v>
      </c>
      <c r="B322" s="89" t="s">
        <v>2</v>
      </c>
      <c r="C322" s="89" t="s">
        <v>534</v>
      </c>
      <c r="D322" s="89" t="s">
        <v>515</v>
      </c>
      <c r="E322" s="89" t="s">
        <v>737</v>
      </c>
      <c r="F322" s="89" t="s">
        <v>586</v>
      </c>
      <c r="G322" s="171">
        <v>110</v>
      </c>
    </row>
    <row r="323" spans="1:7" ht="31.5">
      <c r="A323" s="86" t="s">
        <v>738</v>
      </c>
      <c r="B323" s="87" t="s">
        <v>2</v>
      </c>
      <c r="C323" s="87" t="s">
        <v>534</v>
      </c>
      <c r="D323" s="87" t="s">
        <v>515</v>
      </c>
      <c r="E323" s="87" t="s">
        <v>739</v>
      </c>
      <c r="F323" s="87"/>
      <c r="G323" s="171">
        <v>255</v>
      </c>
    </row>
    <row r="324" spans="1:7" ht="31.5">
      <c r="A324" s="88" t="s">
        <v>583</v>
      </c>
      <c r="B324" s="89" t="s">
        <v>2</v>
      </c>
      <c r="C324" s="89" t="s">
        <v>534</v>
      </c>
      <c r="D324" s="89" t="s">
        <v>515</v>
      </c>
      <c r="E324" s="89" t="s">
        <v>739</v>
      </c>
      <c r="F324" s="89" t="s">
        <v>584</v>
      </c>
      <c r="G324" s="171">
        <v>255</v>
      </c>
    </row>
    <row r="325" spans="1:7" ht="31.5">
      <c r="A325" s="88" t="s">
        <v>585</v>
      </c>
      <c r="B325" s="89" t="s">
        <v>2</v>
      </c>
      <c r="C325" s="89" t="s">
        <v>534</v>
      </c>
      <c r="D325" s="89" t="s">
        <v>515</v>
      </c>
      <c r="E325" s="89" t="s">
        <v>739</v>
      </c>
      <c r="F325" s="89" t="s">
        <v>586</v>
      </c>
      <c r="G325" s="171">
        <v>255</v>
      </c>
    </row>
    <row r="326" spans="1:7" ht="15.75">
      <c r="A326" s="86" t="s">
        <v>731</v>
      </c>
      <c r="B326" s="87" t="s">
        <v>2</v>
      </c>
      <c r="C326" s="87" t="s">
        <v>534</v>
      </c>
      <c r="D326" s="87" t="s">
        <v>515</v>
      </c>
      <c r="E326" s="87" t="s">
        <v>732</v>
      </c>
      <c r="F326" s="87"/>
      <c r="G326" s="171">
        <v>66.7</v>
      </c>
    </row>
    <row r="327" spans="1:7" ht="31.5">
      <c r="A327" s="88" t="s">
        <v>583</v>
      </c>
      <c r="B327" s="89" t="s">
        <v>2</v>
      </c>
      <c r="C327" s="89" t="s">
        <v>534</v>
      </c>
      <c r="D327" s="89" t="s">
        <v>515</v>
      </c>
      <c r="E327" s="89" t="s">
        <v>732</v>
      </c>
      <c r="F327" s="89" t="s">
        <v>584</v>
      </c>
      <c r="G327" s="171">
        <v>66.7</v>
      </c>
    </row>
    <row r="328" spans="1:7" ht="31.5">
      <c r="A328" s="88" t="s">
        <v>585</v>
      </c>
      <c r="B328" s="89" t="s">
        <v>2</v>
      </c>
      <c r="C328" s="89" t="s">
        <v>534</v>
      </c>
      <c r="D328" s="89" t="s">
        <v>515</v>
      </c>
      <c r="E328" s="89" t="s">
        <v>732</v>
      </c>
      <c r="F328" s="89" t="s">
        <v>586</v>
      </c>
      <c r="G328" s="171">
        <v>66.7</v>
      </c>
    </row>
    <row r="329" spans="1:7" ht="15.75">
      <c r="A329" s="85" t="s">
        <v>553</v>
      </c>
      <c r="B329" s="83" t="s">
        <v>2</v>
      </c>
      <c r="C329" s="83" t="s">
        <v>554</v>
      </c>
      <c r="D329" s="83" t="s">
        <v>575</v>
      </c>
      <c r="E329" s="83"/>
      <c r="F329" s="83"/>
      <c r="G329" s="169">
        <f>SUM(G330+G334+G338)</f>
        <v>51251.4</v>
      </c>
    </row>
    <row r="330" spans="1:7" ht="15.75">
      <c r="A330" s="85" t="s">
        <v>555</v>
      </c>
      <c r="B330" s="83" t="s">
        <v>2</v>
      </c>
      <c r="C330" s="83" t="s">
        <v>554</v>
      </c>
      <c r="D330" s="83" t="s">
        <v>515</v>
      </c>
      <c r="E330" s="83"/>
      <c r="F330" s="83"/>
      <c r="G330" s="169">
        <f>SUM(G331)</f>
        <v>14255.4</v>
      </c>
    </row>
    <row r="331" spans="1:7" ht="47.25">
      <c r="A331" s="86" t="s">
        <v>740</v>
      </c>
      <c r="B331" s="87" t="s">
        <v>2</v>
      </c>
      <c r="C331" s="87" t="s">
        <v>554</v>
      </c>
      <c r="D331" s="87" t="s">
        <v>515</v>
      </c>
      <c r="E331" s="87" t="s">
        <v>741</v>
      </c>
      <c r="F331" s="87"/>
      <c r="G331" s="171">
        <v>14255.4</v>
      </c>
    </row>
    <row r="332" spans="1:7" ht="15.75">
      <c r="A332" s="88" t="s">
        <v>627</v>
      </c>
      <c r="B332" s="89" t="s">
        <v>2</v>
      </c>
      <c r="C332" s="89" t="s">
        <v>554</v>
      </c>
      <c r="D332" s="89" t="s">
        <v>515</v>
      </c>
      <c r="E332" s="89" t="s">
        <v>741</v>
      </c>
      <c r="F332" s="89" t="s">
        <v>628</v>
      </c>
      <c r="G332" s="171">
        <v>14255.4</v>
      </c>
    </row>
    <row r="333" spans="1:7" ht="31.5">
      <c r="A333" s="88" t="s">
        <v>671</v>
      </c>
      <c r="B333" s="89" t="s">
        <v>2</v>
      </c>
      <c r="C333" s="89" t="s">
        <v>554</v>
      </c>
      <c r="D333" s="89" t="s">
        <v>515</v>
      </c>
      <c r="E333" s="89" t="s">
        <v>741</v>
      </c>
      <c r="F333" s="89" t="s">
        <v>672</v>
      </c>
      <c r="G333" s="171">
        <v>14255.4</v>
      </c>
    </row>
    <row r="334" spans="1:7" ht="15.75">
      <c r="A334" s="85" t="s">
        <v>556</v>
      </c>
      <c r="B334" s="83" t="s">
        <v>2</v>
      </c>
      <c r="C334" s="83" t="s">
        <v>554</v>
      </c>
      <c r="D334" s="83" t="s">
        <v>517</v>
      </c>
      <c r="E334" s="83"/>
      <c r="F334" s="83"/>
      <c r="G334" s="169">
        <f>SUM(G335)</f>
        <v>3899.5</v>
      </c>
    </row>
    <row r="335" spans="1:7" ht="47.25">
      <c r="A335" s="86" t="s">
        <v>742</v>
      </c>
      <c r="B335" s="87" t="s">
        <v>2</v>
      </c>
      <c r="C335" s="87" t="s">
        <v>554</v>
      </c>
      <c r="D335" s="87" t="s">
        <v>517</v>
      </c>
      <c r="E335" s="87" t="s">
        <v>743</v>
      </c>
      <c r="F335" s="87"/>
      <c r="G335" s="171">
        <v>3899.5</v>
      </c>
    </row>
    <row r="336" spans="1:7" ht="15.75">
      <c r="A336" s="88" t="s">
        <v>627</v>
      </c>
      <c r="B336" s="89" t="s">
        <v>2</v>
      </c>
      <c r="C336" s="89" t="s">
        <v>554</v>
      </c>
      <c r="D336" s="89" t="s">
        <v>517</v>
      </c>
      <c r="E336" s="89" t="s">
        <v>743</v>
      </c>
      <c r="F336" s="89" t="s">
        <v>628</v>
      </c>
      <c r="G336" s="171">
        <v>3899.5</v>
      </c>
    </row>
    <row r="337" spans="1:7" ht="15.75">
      <c r="A337" s="88" t="s">
        <v>744</v>
      </c>
      <c r="B337" s="89" t="s">
        <v>2</v>
      </c>
      <c r="C337" s="89" t="s">
        <v>554</v>
      </c>
      <c r="D337" s="89" t="s">
        <v>517</v>
      </c>
      <c r="E337" s="89" t="s">
        <v>743</v>
      </c>
      <c r="F337" s="89" t="s">
        <v>745</v>
      </c>
      <c r="G337" s="171">
        <v>3899.5</v>
      </c>
    </row>
    <row r="338" spans="1:7" ht="15.75">
      <c r="A338" s="85" t="s">
        <v>557</v>
      </c>
      <c r="B338" s="83" t="s">
        <v>2</v>
      </c>
      <c r="C338" s="83" t="s">
        <v>554</v>
      </c>
      <c r="D338" s="83" t="s">
        <v>519</v>
      </c>
      <c r="E338" s="83"/>
      <c r="F338" s="83"/>
      <c r="G338" s="169">
        <f>SUM(G342+G339)</f>
        <v>33096.5</v>
      </c>
    </row>
    <row r="339" spans="1:7" ht="47.25">
      <c r="A339" s="157" t="s">
        <v>1010</v>
      </c>
      <c r="B339" s="158" t="s">
        <v>2</v>
      </c>
      <c r="C339" s="158" t="s">
        <v>554</v>
      </c>
      <c r="D339" s="158" t="s">
        <v>519</v>
      </c>
      <c r="E339" s="158" t="s">
        <v>1011</v>
      </c>
      <c r="F339" s="158"/>
      <c r="G339" s="171">
        <v>31814.3</v>
      </c>
    </row>
    <row r="340" spans="1:7" ht="31.5">
      <c r="A340" s="159" t="s">
        <v>693</v>
      </c>
      <c r="B340" s="160" t="s">
        <v>2</v>
      </c>
      <c r="C340" s="160" t="s">
        <v>554</v>
      </c>
      <c r="D340" s="160" t="s">
        <v>519</v>
      </c>
      <c r="E340" s="160" t="s">
        <v>1011</v>
      </c>
      <c r="F340" s="160" t="s">
        <v>694</v>
      </c>
      <c r="G340" s="171">
        <v>31814.3</v>
      </c>
    </row>
    <row r="341" spans="1:7" ht="15.75">
      <c r="A341" s="88" t="s">
        <v>695</v>
      </c>
      <c r="B341" s="89" t="s">
        <v>2</v>
      </c>
      <c r="C341" s="89" t="s">
        <v>554</v>
      </c>
      <c r="D341" s="89" t="s">
        <v>519</v>
      </c>
      <c r="E341" s="89" t="s">
        <v>1009</v>
      </c>
      <c r="F341" s="89" t="s">
        <v>696</v>
      </c>
      <c r="G341" s="171">
        <v>31814.3</v>
      </c>
    </row>
    <row r="342" spans="1:7" ht="47.25">
      <c r="A342" s="86" t="s">
        <v>746</v>
      </c>
      <c r="B342" s="87" t="s">
        <v>2</v>
      </c>
      <c r="C342" s="87" t="s">
        <v>554</v>
      </c>
      <c r="D342" s="87" t="s">
        <v>519</v>
      </c>
      <c r="E342" s="89" t="s">
        <v>1009</v>
      </c>
      <c r="F342" s="87"/>
      <c r="G342" s="171">
        <v>1282.2</v>
      </c>
    </row>
    <row r="343" spans="1:7" ht="31.5">
      <c r="A343" s="88" t="s">
        <v>693</v>
      </c>
      <c r="B343" s="89" t="s">
        <v>2</v>
      </c>
      <c r="C343" s="89" t="s">
        <v>554</v>
      </c>
      <c r="D343" s="89" t="s">
        <v>519</v>
      </c>
      <c r="E343" s="89" t="s">
        <v>1009</v>
      </c>
      <c r="F343" s="89" t="s">
        <v>694</v>
      </c>
      <c r="G343" s="171">
        <v>1282.2</v>
      </c>
    </row>
    <row r="344" spans="1:7" ht="15.75">
      <c r="A344" s="88" t="s">
        <v>695</v>
      </c>
      <c r="B344" s="89" t="s">
        <v>2</v>
      </c>
      <c r="C344" s="89" t="s">
        <v>554</v>
      </c>
      <c r="D344" s="89" t="s">
        <v>519</v>
      </c>
      <c r="E344" s="89" t="s">
        <v>1009</v>
      </c>
      <c r="F344" s="89" t="s">
        <v>696</v>
      </c>
      <c r="G344" s="171">
        <v>1282.2</v>
      </c>
    </row>
    <row r="345" spans="1:7" ht="15.75">
      <c r="A345" s="85" t="s">
        <v>558</v>
      </c>
      <c r="B345" s="83" t="s">
        <v>2</v>
      </c>
      <c r="C345" s="83" t="s">
        <v>559</v>
      </c>
      <c r="D345" s="83" t="s">
        <v>575</v>
      </c>
      <c r="E345" s="83"/>
      <c r="F345" s="83"/>
      <c r="G345" s="169">
        <f>SUM(G346+G359)</f>
        <v>25386.6</v>
      </c>
    </row>
    <row r="346" spans="1:7" ht="15.75">
      <c r="A346" s="85" t="s">
        <v>560</v>
      </c>
      <c r="B346" s="83" t="s">
        <v>2</v>
      </c>
      <c r="C346" s="83" t="s">
        <v>559</v>
      </c>
      <c r="D346" s="83" t="s">
        <v>515</v>
      </c>
      <c r="E346" s="83"/>
      <c r="F346" s="83"/>
      <c r="G346" s="169">
        <f>SUM(G347+G350+G353+G356)</f>
        <v>856.5</v>
      </c>
    </row>
    <row r="347" spans="1:7" ht="15.75">
      <c r="A347" s="86" t="s">
        <v>747</v>
      </c>
      <c r="B347" s="87" t="s">
        <v>2</v>
      </c>
      <c r="C347" s="87" t="s">
        <v>559</v>
      </c>
      <c r="D347" s="87" t="s">
        <v>515</v>
      </c>
      <c r="E347" s="87" t="s">
        <v>748</v>
      </c>
      <c r="F347" s="87"/>
      <c r="G347" s="171">
        <v>18</v>
      </c>
    </row>
    <row r="348" spans="1:7" ht="31.5">
      <c r="A348" s="88" t="s">
        <v>583</v>
      </c>
      <c r="B348" s="89" t="s">
        <v>2</v>
      </c>
      <c r="C348" s="89" t="s">
        <v>559</v>
      </c>
      <c r="D348" s="89" t="s">
        <v>515</v>
      </c>
      <c r="E348" s="89" t="s">
        <v>748</v>
      </c>
      <c r="F348" s="89" t="s">
        <v>584</v>
      </c>
      <c r="G348" s="171">
        <v>18</v>
      </c>
    </row>
    <row r="349" spans="1:7" ht="31.5">
      <c r="A349" s="88" t="s">
        <v>585</v>
      </c>
      <c r="B349" s="89" t="s">
        <v>2</v>
      </c>
      <c r="C349" s="89" t="s">
        <v>559</v>
      </c>
      <c r="D349" s="89" t="s">
        <v>515</v>
      </c>
      <c r="E349" s="89" t="s">
        <v>748</v>
      </c>
      <c r="F349" s="89" t="s">
        <v>586</v>
      </c>
      <c r="G349" s="171">
        <v>18</v>
      </c>
    </row>
    <row r="350" spans="1:7" ht="31.5">
      <c r="A350" s="86" t="s">
        <v>749</v>
      </c>
      <c r="B350" s="87" t="s">
        <v>2</v>
      </c>
      <c r="C350" s="87" t="s">
        <v>559</v>
      </c>
      <c r="D350" s="87" t="s">
        <v>515</v>
      </c>
      <c r="E350" s="87" t="s">
        <v>750</v>
      </c>
      <c r="F350" s="87"/>
      <c r="G350" s="171">
        <v>668.6</v>
      </c>
    </row>
    <row r="351" spans="1:7" ht="31.5">
      <c r="A351" s="88" t="s">
        <v>583</v>
      </c>
      <c r="B351" s="89" t="s">
        <v>2</v>
      </c>
      <c r="C351" s="89" t="s">
        <v>559</v>
      </c>
      <c r="D351" s="89" t="s">
        <v>515</v>
      </c>
      <c r="E351" s="89" t="s">
        <v>750</v>
      </c>
      <c r="F351" s="89" t="s">
        <v>584</v>
      </c>
      <c r="G351" s="171">
        <v>668.6</v>
      </c>
    </row>
    <row r="352" spans="1:7" ht="31.5">
      <c r="A352" s="88" t="s">
        <v>585</v>
      </c>
      <c r="B352" s="89" t="s">
        <v>2</v>
      </c>
      <c r="C352" s="89" t="s">
        <v>559</v>
      </c>
      <c r="D352" s="89" t="s">
        <v>515</v>
      </c>
      <c r="E352" s="89" t="s">
        <v>750</v>
      </c>
      <c r="F352" s="89" t="s">
        <v>586</v>
      </c>
      <c r="G352" s="171">
        <v>668.6</v>
      </c>
    </row>
    <row r="353" spans="1:7" ht="15.75">
      <c r="A353" s="86" t="s">
        <v>751</v>
      </c>
      <c r="B353" s="87" t="s">
        <v>2</v>
      </c>
      <c r="C353" s="87" t="s">
        <v>559</v>
      </c>
      <c r="D353" s="87" t="s">
        <v>515</v>
      </c>
      <c r="E353" s="87" t="s">
        <v>752</v>
      </c>
      <c r="F353" s="87"/>
      <c r="G353" s="171">
        <v>109.9</v>
      </c>
    </row>
    <row r="354" spans="1:7" ht="31.5">
      <c r="A354" s="88" t="s">
        <v>583</v>
      </c>
      <c r="B354" s="89" t="s">
        <v>2</v>
      </c>
      <c r="C354" s="89" t="s">
        <v>559</v>
      </c>
      <c r="D354" s="89" t="s">
        <v>515</v>
      </c>
      <c r="E354" s="89" t="s">
        <v>752</v>
      </c>
      <c r="F354" s="89" t="s">
        <v>584</v>
      </c>
      <c r="G354" s="171">
        <v>109.9</v>
      </c>
    </row>
    <row r="355" spans="1:7" ht="31.5">
      <c r="A355" s="88" t="s">
        <v>585</v>
      </c>
      <c r="B355" s="89" t="s">
        <v>2</v>
      </c>
      <c r="C355" s="89" t="s">
        <v>559</v>
      </c>
      <c r="D355" s="89" t="s">
        <v>515</v>
      </c>
      <c r="E355" s="89" t="s">
        <v>752</v>
      </c>
      <c r="F355" s="89" t="s">
        <v>586</v>
      </c>
      <c r="G355" s="171">
        <v>109.9</v>
      </c>
    </row>
    <row r="356" spans="1:7" ht="15.75">
      <c r="A356" s="86" t="s">
        <v>731</v>
      </c>
      <c r="B356" s="87" t="s">
        <v>2</v>
      </c>
      <c r="C356" s="87" t="s">
        <v>559</v>
      </c>
      <c r="D356" s="87" t="s">
        <v>515</v>
      </c>
      <c r="E356" s="87" t="s">
        <v>732</v>
      </c>
      <c r="F356" s="87"/>
      <c r="G356" s="171">
        <v>60</v>
      </c>
    </row>
    <row r="357" spans="1:7" ht="31.5">
      <c r="A357" s="88" t="s">
        <v>583</v>
      </c>
      <c r="B357" s="89" t="s">
        <v>2</v>
      </c>
      <c r="C357" s="89" t="s">
        <v>559</v>
      </c>
      <c r="D357" s="89" t="s">
        <v>515</v>
      </c>
      <c r="E357" s="89" t="s">
        <v>732</v>
      </c>
      <c r="F357" s="89" t="s">
        <v>584</v>
      </c>
      <c r="G357" s="171">
        <v>60</v>
      </c>
    </row>
    <row r="358" spans="1:7" ht="31.5">
      <c r="A358" s="88" t="s">
        <v>585</v>
      </c>
      <c r="B358" s="89" t="s">
        <v>2</v>
      </c>
      <c r="C358" s="89" t="s">
        <v>559</v>
      </c>
      <c r="D358" s="89" t="s">
        <v>515</v>
      </c>
      <c r="E358" s="89" t="s">
        <v>732</v>
      </c>
      <c r="F358" s="89" t="s">
        <v>586</v>
      </c>
      <c r="G358" s="171">
        <v>60</v>
      </c>
    </row>
    <row r="359" spans="1:7" ht="15.75">
      <c r="A359" s="85" t="s">
        <v>561</v>
      </c>
      <c r="B359" s="83" t="s">
        <v>2</v>
      </c>
      <c r="C359" s="83" t="s">
        <v>559</v>
      </c>
      <c r="D359" s="83" t="s">
        <v>541</v>
      </c>
      <c r="E359" s="83"/>
      <c r="F359" s="83"/>
      <c r="G359" s="169">
        <f>SUM(G360)</f>
        <v>24530.1</v>
      </c>
    </row>
    <row r="360" spans="1:7" ht="15.75">
      <c r="A360" s="86" t="s">
        <v>753</v>
      </c>
      <c r="B360" s="87" t="s">
        <v>2</v>
      </c>
      <c r="C360" s="87" t="s">
        <v>559</v>
      </c>
      <c r="D360" s="87" t="s">
        <v>541</v>
      </c>
      <c r="E360" s="87" t="s">
        <v>754</v>
      </c>
      <c r="F360" s="87"/>
      <c r="G360" s="171">
        <v>24530.1</v>
      </c>
    </row>
    <row r="361" spans="1:7" ht="31.5">
      <c r="A361" s="88" t="s">
        <v>615</v>
      </c>
      <c r="B361" s="89" t="s">
        <v>2</v>
      </c>
      <c r="C361" s="89" t="s">
        <v>559</v>
      </c>
      <c r="D361" s="89" t="s">
        <v>541</v>
      </c>
      <c r="E361" s="89" t="s">
        <v>754</v>
      </c>
      <c r="F361" s="89" t="s">
        <v>616</v>
      </c>
      <c r="G361" s="171">
        <v>24530.1</v>
      </c>
    </row>
    <row r="362" spans="1:7" ht="15.75">
      <c r="A362" s="88" t="s">
        <v>755</v>
      </c>
      <c r="B362" s="89" t="s">
        <v>2</v>
      </c>
      <c r="C362" s="89" t="s">
        <v>559</v>
      </c>
      <c r="D362" s="89" t="s">
        <v>541</v>
      </c>
      <c r="E362" s="89" t="s">
        <v>754</v>
      </c>
      <c r="F362" s="89" t="s">
        <v>756</v>
      </c>
      <c r="G362" s="171">
        <v>24530.1</v>
      </c>
    </row>
    <row r="363" spans="1:7" ht="15.75">
      <c r="A363" s="85" t="s">
        <v>562</v>
      </c>
      <c r="B363" s="83" t="s">
        <v>2</v>
      </c>
      <c r="C363" s="83" t="s">
        <v>537</v>
      </c>
      <c r="D363" s="83" t="s">
        <v>575</v>
      </c>
      <c r="E363" s="83"/>
      <c r="F363" s="83"/>
      <c r="G363" s="169">
        <f>SUM(G364)</f>
        <v>4200</v>
      </c>
    </row>
    <row r="364" spans="1:7" ht="15.75">
      <c r="A364" s="85" t="s">
        <v>563</v>
      </c>
      <c r="B364" s="83" t="s">
        <v>2</v>
      </c>
      <c r="C364" s="83" t="s">
        <v>537</v>
      </c>
      <c r="D364" s="83" t="s">
        <v>541</v>
      </c>
      <c r="E364" s="83"/>
      <c r="F364" s="83"/>
      <c r="G364" s="169">
        <f>SUM(G365)</f>
        <v>4200</v>
      </c>
    </row>
    <row r="365" spans="1:7" ht="47.25">
      <c r="A365" s="86" t="s">
        <v>641</v>
      </c>
      <c r="B365" s="87" t="s">
        <v>2</v>
      </c>
      <c r="C365" s="87" t="s">
        <v>537</v>
      </c>
      <c r="D365" s="87" t="s">
        <v>541</v>
      </c>
      <c r="E365" s="87" t="s">
        <v>642</v>
      </c>
      <c r="F365" s="87"/>
      <c r="G365" s="171">
        <v>4200</v>
      </c>
    </row>
    <row r="366" spans="1:7" ht="15.75">
      <c r="A366" s="88" t="s">
        <v>595</v>
      </c>
      <c r="B366" s="89" t="s">
        <v>2</v>
      </c>
      <c r="C366" s="89" t="s">
        <v>537</v>
      </c>
      <c r="D366" s="89" t="s">
        <v>541</v>
      </c>
      <c r="E366" s="89" t="s">
        <v>642</v>
      </c>
      <c r="F366" s="89" t="s">
        <v>596</v>
      </c>
      <c r="G366" s="171">
        <v>4200</v>
      </c>
    </row>
    <row r="367" spans="1:7" ht="47.25">
      <c r="A367" s="88" t="s">
        <v>665</v>
      </c>
      <c r="B367" s="89" t="s">
        <v>2</v>
      </c>
      <c r="C367" s="89" t="s">
        <v>537</v>
      </c>
      <c r="D367" s="89" t="s">
        <v>541</v>
      </c>
      <c r="E367" s="89" t="s">
        <v>642</v>
      </c>
      <c r="F367" s="89" t="s">
        <v>666</v>
      </c>
      <c r="G367" s="171">
        <v>4200</v>
      </c>
    </row>
    <row r="368" spans="1:7" ht="63">
      <c r="A368" s="85" t="s">
        <v>759</v>
      </c>
      <c r="B368" s="83" t="s">
        <v>207</v>
      </c>
      <c r="C368" s="83"/>
      <c r="D368" s="83"/>
      <c r="E368" s="83"/>
      <c r="F368" s="83"/>
      <c r="G368" s="169">
        <f>SUM(G369+G380)</f>
        <v>1707.3999999999999</v>
      </c>
    </row>
    <row r="369" spans="1:7" ht="15.75">
      <c r="A369" s="85" t="s">
        <v>514</v>
      </c>
      <c r="B369" s="83" t="s">
        <v>207</v>
      </c>
      <c r="C369" s="83" t="s">
        <v>515</v>
      </c>
      <c r="D369" s="83" t="s">
        <v>575</v>
      </c>
      <c r="E369" s="83"/>
      <c r="F369" s="83"/>
      <c r="G369" s="169">
        <f>SUM(G370+G376)</f>
        <v>1230.6999999999998</v>
      </c>
    </row>
    <row r="370" spans="1:7" ht="47.25">
      <c r="A370" s="85" t="s">
        <v>518</v>
      </c>
      <c r="B370" s="83" t="s">
        <v>207</v>
      </c>
      <c r="C370" s="83" t="s">
        <v>515</v>
      </c>
      <c r="D370" s="83" t="s">
        <v>519</v>
      </c>
      <c r="E370" s="83"/>
      <c r="F370" s="83"/>
      <c r="G370" s="169">
        <f>SUM(G371)</f>
        <v>730.6999999999999</v>
      </c>
    </row>
    <row r="371" spans="1:7" ht="31.5">
      <c r="A371" s="86" t="s">
        <v>760</v>
      </c>
      <c r="B371" s="87" t="s">
        <v>207</v>
      </c>
      <c r="C371" s="87" t="s">
        <v>515</v>
      </c>
      <c r="D371" s="87" t="s">
        <v>519</v>
      </c>
      <c r="E371" s="87" t="s">
        <v>761</v>
      </c>
      <c r="F371" s="87"/>
      <c r="G371" s="171">
        <f>SUM(G372+G374)</f>
        <v>730.6999999999999</v>
      </c>
    </row>
    <row r="372" spans="1:7" ht="31.5">
      <c r="A372" s="88" t="s">
        <v>583</v>
      </c>
      <c r="B372" s="89" t="s">
        <v>207</v>
      </c>
      <c r="C372" s="89" t="s">
        <v>515</v>
      </c>
      <c r="D372" s="89" t="s">
        <v>519</v>
      </c>
      <c r="E372" s="89" t="s">
        <v>761</v>
      </c>
      <c r="F372" s="89" t="s">
        <v>584</v>
      </c>
      <c r="G372" s="171">
        <v>723.4</v>
      </c>
    </row>
    <row r="373" spans="1:7" ht="31.5">
      <c r="A373" s="88" t="s">
        <v>585</v>
      </c>
      <c r="B373" s="89" t="s">
        <v>207</v>
      </c>
      <c r="C373" s="89" t="s">
        <v>515</v>
      </c>
      <c r="D373" s="89" t="s">
        <v>519</v>
      </c>
      <c r="E373" s="89" t="s">
        <v>761</v>
      </c>
      <c r="F373" s="89" t="s">
        <v>586</v>
      </c>
      <c r="G373" s="171">
        <v>723.4</v>
      </c>
    </row>
    <row r="374" spans="1:7" ht="15.75">
      <c r="A374" s="159" t="s">
        <v>595</v>
      </c>
      <c r="B374" s="160" t="s">
        <v>207</v>
      </c>
      <c r="C374" s="160" t="s">
        <v>515</v>
      </c>
      <c r="D374" s="160" t="s">
        <v>519</v>
      </c>
      <c r="E374" s="160" t="s">
        <v>761</v>
      </c>
      <c r="F374" s="160" t="s">
        <v>596</v>
      </c>
      <c r="G374" s="171">
        <v>7.3</v>
      </c>
    </row>
    <row r="375" spans="1:7" ht="15.75">
      <c r="A375" s="88" t="s">
        <v>597</v>
      </c>
      <c r="B375" s="89" t="s">
        <v>2</v>
      </c>
      <c r="C375" s="89" t="s">
        <v>515</v>
      </c>
      <c r="D375" s="89" t="s">
        <v>519</v>
      </c>
      <c r="E375" s="89" t="s">
        <v>761</v>
      </c>
      <c r="F375" s="89" t="s">
        <v>598</v>
      </c>
      <c r="G375" s="171">
        <v>7.3</v>
      </c>
    </row>
    <row r="376" spans="1:7" ht="15.75">
      <c r="A376" s="85" t="s">
        <v>524</v>
      </c>
      <c r="B376" s="83" t="s">
        <v>207</v>
      </c>
      <c r="C376" s="83" t="s">
        <v>515</v>
      </c>
      <c r="D376" s="83" t="s">
        <v>525</v>
      </c>
      <c r="E376" s="83"/>
      <c r="F376" s="83"/>
      <c r="G376" s="169">
        <f>SUM(G377)</f>
        <v>500</v>
      </c>
    </row>
    <row r="377" spans="1:7" ht="47.25">
      <c r="A377" s="86" t="s">
        <v>643</v>
      </c>
      <c r="B377" s="87" t="s">
        <v>207</v>
      </c>
      <c r="C377" s="87" t="s">
        <v>515</v>
      </c>
      <c r="D377" s="87" t="s">
        <v>525</v>
      </c>
      <c r="E377" s="87" t="s">
        <v>644</v>
      </c>
      <c r="F377" s="87"/>
      <c r="G377" s="171">
        <v>500</v>
      </c>
    </row>
    <row r="378" spans="1:7" ht="31.5">
      <c r="A378" s="88" t="s">
        <v>583</v>
      </c>
      <c r="B378" s="89" t="s">
        <v>207</v>
      </c>
      <c r="C378" s="89" t="s">
        <v>515</v>
      </c>
      <c r="D378" s="89" t="s">
        <v>525</v>
      </c>
      <c r="E378" s="89" t="s">
        <v>644</v>
      </c>
      <c r="F378" s="89" t="s">
        <v>584</v>
      </c>
      <c r="G378" s="171">
        <v>500</v>
      </c>
    </row>
    <row r="379" spans="1:7" ht="31.5">
      <c r="A379" s="88" t="s">
        <v>585</v>
      </c>
      <c r="B379" s="89" t="s">
        <v>207</v>
      </c>
      <c r="C379" s="89" t="s">
        <v>515</v>
      </c>
      <c r="D379" s="89" t="s">
        <v>525</v>
      </c>
      <c r="E379" s="89" t="s">
        <v>644</v>
      </c>
      <c r="F379" s="89" t="s">
        <v>586</v>
      </c>
      <c r="G379" s="171">
        <v>500</v>
      </c>
    </row>
    <row r="380" spans="1:8" ht="15.75">
      <c r="A380" s="85" t="s">
        <v>531</v>
      </c>
      <c r="B380" s="83" t="s">
        <v>207</v>
      </c>
      <c r="C380" s="83" t="s">
        <v>519</v>
      </c>
      <c r="D380" s="83" t="s">
        <v>575</v>
      </c>
      <c r="E380" s="83"/>
      <c r="F380" s="83"/>
      <c r="G380" s="169">
        <f>SUM(G381)</f>
        <v>476.7</v>
      </c>
      <c r="H380" s="90"/>
    </row>
    <row r="381" spans="1:7" ht="15.75">
      <c r="A381" s="85" t="s">
        <v>536</v>
      </c>
      <c r="B381" s="83" t="s">
        <v>207</v>
      </c>
      <c r="C381" s="83" t="s">
        <v>519</v>
      </c>
      <c r="D381" s="83" t="s">
        <v>537</v>
      </c>
      <c r="E381" s="83"/>
      <c r="F381" s="83"/>
      <c r="G381" s="169">
        <f>SUM(G382)</f>
        <v>476.7</v>
      </c>
    </row>
    <row r="382" spans="1:7" ht="15.75">
      <c r="A382" s="86" t="s">
        <v>762</v>
      </c>
      <c r="B382" s="87" t="s">
        <v>207</v>
      </c>
      <c r="C382" s="87" t="s">
        <v>519</v>
      </c>
      <c r="D382" s="87" t="s">
        <v>537</v>
      </c>
      <c r="E382" s="87" t="s">
        <v>763</v>
      </c>
      <c r="F382" s="87"/>
      <c r="G382" s="171">
        <v>476.7</v>
      </c>
    </row>
    <row r="383" spans="1:7" ht="31.5">
      <c r="A383" s="88" t="s">
        <v>583</v>
      </c>
      <c r="B383" s="89" t="s">
        <v>207</v>
      </c>
      <c r="C383" s="89" t="s">
        <v>519</v>
      </c>
      <c r="D383" s="89" t="s">
        <v>537</v>
      </c>
      <c r="E383" s="89" t="s">
        <v>763</v>
      </c>
      <c r="F383" s="89" t="s">
        <v>584</v>
      </c>
      <c r="G383" s="171">
        <v>476.7</v>
      </c>
    </row>
    <row r="384" spans="1:7" ht="31.5">
      <c r="A384" s="88" t="s">
        <v>585</v>
      </c>
      <c r="B384" s="89" t="s">
        <v>207</v>
      </c>
      <c r="C384" s="89" t="s">
        <v>519</v>
      </c>
      <c r="D384" s="89" t="s">
        <v>537</v>
      </c>
      <c r="E384" s="89" t="s">
        <v>763</v>
      </c>
      <c r="F384" s="89" t="s">
        <v>586</v>
      </c>
      <c r="G384" s="171">
        <v>476.7</v>
      </c>
    </row>
    <row r="385" spans="1:7" ht="47.25">
      <c r="A385" s="85" t="s">
        <v>764</v>
      </c>
      <c r="B385" s="83" t="s">
        <v>3</v>
      </c>
      <c r="C385" s="83"/>
      <c r="D385" s="83"/>
      <c r="E385" s="83"/>
      <c r="F385" s="83"/>
      <c r="G385" s="169">
        <f>G386+G403+G688</f>
        <v>1063455.2</v>
      </c>
    </row>
    <row r="386" spans="1:7" ht="15.75">
      <c r="A386" s="85" t="s">
        <v>514</v>
      </c>
      <c r="B386" s="83" t="s">
        <v>3</v>
      </c>
      <c r="C386" s="83" t="s">
        <v>515</v>
      </c>
      <c r="D386" s="83" t="s">
        <v>575</v>
      </c>
      <c r="E386" s="83"/>
      <c r="F386" s="83"/>
      <c r="G386" s="169">
        <f>SUM(G387)</f>
        <v>5824</v>
      </c>
    </row>
    <row r="387" spans="1:7" ht="47.25">
      <c r="A387" s="85" t="s">
        <v>518</v>
      </c>
      <c r="B387" s="83" t="s">
        <v>3</v>
      </c>
      <c r="C387" s="83" t="s">
        <v>515</v>
      </c>
      <c r="D387" s="83" t="s">
        <v>519</v>
      </c>
      <c r="E387" s="83"/>
      <c r="F387" s="83"/>
      <c r="G387" s="169">
        <f>SUM(G388+G393+G398)</f>
        <v>5824</v>
      </c>
    </row>
    <row r="388" spans="1:7" ht="63">
      <c r="A388" s="86" t="s">
        <v>765</v>
      </c>
      <c r="B388" s="87" t="s">
        <v>3</v>
      </c>
      <c r="C388" s="87" t="s">
        <v>515</v>
      </c>
      <c r="D388" s="87" t="s">
        <v>519</v>
      </c>
      <c r="E388" s="87" t="s">
        <v>766</v>
      </c>
      <c r="F388" s="87"/>
      <c r="G388" s="170">
        <f>SUM(G389+G391)</f>
        <v>499.9</v>
      </c>
    </row>
    <row r="389" spans="1:7" ht="63">
      <c r="A389" s="88" t="s">
        <v>578</v>
      </c>
      <c r="B389" s="89" t="s">
        <v>3</v>
      </c>
      <c r="C389" s="89" t="s">
        <v>515</v>
      </c>
      <c r="D389" s="89" t="s">
        <v>519</v>
      </c>
      <c r="E389" s="89" t="s">
        <v>766</v>
      </c>
      <c r="F389" s="89" t="s">
        <v>107</v>
      </c>
      <c r="G389" s="171">
        <f>SUM(G390)</f>
        <v>400.5</v>
      </c>
    </row>
    <row r="390" spans="1:7" ht="31.5">
      <c r="A390" s="88" t="s">
        <v>579</v>
      </c>
      <c r="B390" s="89" t="s">
        <v>3</v>
      </c>
      <c r="C390" s="89" t="s">
        <v>515</v>
      </c>
      <c r="D390" s="89" t="s">
        <v>519</v>
      </c>
      <c r="E390" s="89" t="s">
        <v>766</v>
      </c>
      <c r="F390" s="89" t="s">
        <v>580</v>
      </c>
      <c r="G390" s="171">
        <v>400.5</v>
      </c>
    </row>
    <row r="391" spans="1:7" ht="31.5">
      <c r="A391" s="88" t="s">
        <v>583</v>
      </c>
      <c r="B391" s="89" t="s">
        <v>3</v>
      </c>
      <c r="C391" s="89" t="s">
        <v>515</v>
      </c>
      <c r="D391" s="89" t="s">
        <v>519</v>
      </c>
      <c r="E391" s="89" t="s">
        <v>766</v>
      </c>
      <c r="F391" s="89" t="s">
        <v>584</v>
      </c>
      <c r="G391" s="171">
        <v>99.4</v>
      </c>
    </row>
    <row r="392" spans="1:7" ht="31.5">
      <c r="A392" s="88" t="s">
        <v>585</v>
      </c>
      <c r="B392" s="89" t="s">
        <v>3</v>
      </c>
      <c r="C392" s="89" t="s">
        <v>515</v>
      </c>
      <c r="D392" s="89" t="s">
        <v>519</v>
      </c>
      <c r="E392" s="89" t="s">
        <v>766</v>
      </c>
      <c r="F392" s="89" t="s">
        <v>586</v>
      </c>
      <c r="G392" s="171">
        <v>99.4</v>
      </c>
    </row>
    <row r="393" spans="1:7" ht="31.5">
      <c r="A393" s="86" t="s">
        <v>767</v>
      </c>
      <c r="B393" s="87" t="s">
        <v>3</v>
      </c>
      <c r="C393" s="87" t="s">
        <v>515</v>
      </c>
      <c r="D393" s="87" t="s">
        <v>519</v>
      </c>
      <c r="E393" s="87" t="s">
        <v>768</v>
      </c>
      <c r="F393" s="87"/>
      <c r="G393" s="170">
        <f>SUM(G394+G396)</f>
        <v>499.6</v>
      </c>
    </row>
    <row r="394" spans="1:7" ht="63">
      <c r="A394" s="88" t="s">
        <v>578</v>
      </c>
      <c r="B394" s="89" t="s">
        <v>3</v>
      </c>
      <c r="C394" s="89" t="s">
        <v>515</v>
      </c>
      <c r="D394" s="89" t="s">
        <v>519</v>
      </c>
      <c r="E394" s="89" t="s">
        <v>768</v>
      </c>
      <c r="F394" s="89" t="s">
        <v>107</v>
      </c>
      <c r="G394" s="171">
        <f>SUM(G395)</f>
        <v>400.3</v>
      </c>
    </row>
    <row r="395" spans="1:7" ht="31.5">
      <c r="A395" s="88" t="s">
        <v>579</v>
      </c>
      <c r="B395" s="89" t="s">
        <v>3</v>
      </c>
      <c r="C395" s="89" t="s">
        <v>515</v>
      </c>
      <c r="D395" s="89" t="s">
        <v>519</v>
      </c>
      <c r="E395" s="89" t="s">
        <v>768</v>
      </c>
      <c r="F395" s="89" t="s">
        <v>580</v>
      </c>
      <c r="G395" s="171">
        <v>400.3</v>
      </c>
    </row>
    <row r="396" spans="1:7" ht="31.5">
      <c r="A396" s="88" t="s">
        <v>583</v>
      </c>
      <c r="B396" s="89" t="s">
        <v>3</v>
      </c>
      <c r="C396" s="89" t="s">
        <v>515</v>
      </c>
      <c r="D396" s="89" t="s">
        <v>519</v>
      </c>
      <c r="E396" s="89" t="s">
        <v>768</v>
      </c>
      <c r="F396" s="89" t="s">
        <v>584</v>
      </c>
      <c r="G396" s="171">
        <v>99.3</v>
      </c>
    </row>
    <row r="397" spans="1:7" ht="31.5">
      <c r="A397" s="88" t="s">
        <v>585</v>
      </c>
      <c r="B397" s="89" t="s">
        <v>3</v>
      </c>
      <c r="C397" s="89" t="s">
        <v>515</v>
      </c>
      <c r="D397" s="89" t="s">
        <v>519</v>
      </c>
      <c r="E397" s="89" t="s">
        <v>768</v>
      </c>
      <c r="F397" s="89" t="s">
        <v>586</v>
      </c>
      <c r="G397" s="171">
        <v>99.3</v>
      </c>
    </row>
    <row r="398" spans="1:7" ht="31.5">
      <c r="A398" s="86" t="s">
        <v>769</v>
      </c>
      <c r="B398" s="87" t="s">
        <v>3</v>
      </c>
      <c r="C398" s="87" t="s">
        <v>515</v>
      </c>
      <c r="D398" s="87" t="s">
        <v>519</v>
      </c>
      <c r="E398" s="87" t="s">
        <v>770</v>
      </c>
      <c r="F398" s="87"/>
      <c r="G398" s="170">
        <f>SUM(G399+G401)</f>
        <v>4824.5</v>
      </c>
    </row>
    <row r="399" spans="1:7" ht="63">
      <c r="A399" s="88" t="s">
        <v>578</v>
      </c>
      <c r="B399" s="89" t="s">
        <v>3</v>
      </c>
      <c r="C399" s="89" t="s">
        <v>515</v>
      </c>
      <c r="D399" s="89" t="s">
        <v>519</v>
      </c>
      <c r="E399" s="89" t="s">
        <v>770</v>
      </c>
      <c r="F399" s="89" t="s">
        <v>107</v>
      </c>
      <c r="G399" s="171">
        <v>4158.8</v>
      </c>
    </row>
    <row r="400" spans="1:7" ht="31.5">
      <c r="A400" s="88" t="s">
        <v>579</v>
      </c>
      <c r="B400" s="89" t="s">
        <v>3</v>
      </c>
      <c r="C400" s="89" t="s">
        <v>515</v>
      </c>
      <c r="D400" s="89" t="s">
        <v>519</v>
      </c>
      <c r="E400" s="89" t="s">
        <v>770</v>
      </c>
      <c r="F400" s="89" t="s">
        <v>580</v>
      </c>
      <c r="G400" s="171">
        <v>4158.8</v>
      </c>
    </row>
    <row r="401" spans="1:7" ht="31.5">
      <c r="A401" s="88" t="s">
        <v>583</v>
      </c>
      <c r="B401" s="89" t="s">
        <v>3</v>
      </c>
      <c r="C401" s="89" t="s">
        <v>515</v>
      </c>
      <c r="D401" s="89" t="s">
        <v>519</v>
      </c>
      <c r="E401" s="89" t="s">
        <v>770</v>
      </c>
      <c r="F401" s="89" t="s">
        <v>584</v>
      </c>
      <c r="G401" s="171">
        <v>665.7</v>
      </c>
    </row>
    <row r="402" spans="1:7" ht="31.5">
      <c r="A402" s="88" t="s">
        <v>585</v>
      </c>
      <c r="B402" s="89" t="s">
        <v>3</v>
      </c>
      <c r="C402" s="89" t="s">
        <v>515</v>
      </c>
      <c r="D402" s="89" t="s">
        <v>519</v>
      </c>
      <c r="E402" s="89" t="s">
        <v>770</v>
      </c>
      <c r="F402" s="89" t="s">
        <v>586</v>
      </c>
      <c r="G402" s="171">
        <v>665.7</v>
      </c>
    </row>
    <row r="403" spans="1:7" ht="15.75">
      <c r="A403" s="85" t="s">
        <v>544</v>
      </c>
      <c r="B403" s="83" t="s">
        <v>3</v>
      </c>
      <c r="C403" s="83" t="s">
        <v>545</v>
      </c>
      <c r="D403" s="83" t="s">
        <v>575</v>
      </c>
      <c r="E403" s="83"/>
      <c r="F403" s="83"/>
      <c r="G403" s="169">
        <f>G404+G472+G555+G613+G659</f>
        <v>994310.4</v>
      </c>
    </row>
    <row r="404" spans="1:7" ht="15.75">
      <c r="A404" s="85" t="s">
        <v>546</v>
      </c>
      <c r="B404" s="83" t="s">
        <v>3</v>
      </c>
      <c r="C404" s="83" t="s">
        <v>545</v>
      </c>
      <c r="D404" s="83" t="s">
        <v>515</v>
      </c>
      <c r="E404" s="83"/>
      <c r="F404" s="83"/>
      <c r="G404" s="169">
        <f>SUM(G405+G412+G419+G422+G427+G432+G439+G444+G449+G452+G457+G464+G467+G462)</f>
        <v>354116.30000000005</v>
      </c>
    </row>
    <row r="405" spans="1:7" ht="31.5">
      <c r="A405" s="86" t="s">
        <v>771</v>
      </c>
      <c r="B405" s="87" t="s">
        <v>3</v>
      </c>
      <c r="C405" s="87" t="s">
        <v>545</v>
      </c>
      <c r="D405" s="87" t="s">
        <v>515</v>
      </c>
      <c r="E405" s="87" t="s">
        <v>772</v>
      </c>
      <c r="F405" s="87"/>
      <c r="G405" s="170">
        <f>SUM(G406+G408+G410)</f>
        <v>32644.399999999998</v>
      </c>
    </row>
    <row r="406" spans="1:7" ht="63">
      <c r="A406" s="88" t="s">
        <v>578</v>
      </c>
      <c r="B406" s="89" t="s">
        <v>3</v>
      </c>
      <c r="C406" s="89" t="s">
        <v>545</v>
      </c>
      <c r="D406" s="89" t="s">
        <v>515</v>
      </c>
      <c r="E406" s="89" t="s">
        <v>772</v>
      </c>
      <c r="F406" s="89" t="s">
        <v>107</v>
      </c>
      <c r="G406" s="171">
        <v>11204.9</v>
      </c>
    </row>
    <row r="407" spans="1:7" ht="15.75">
      <c r="A407" s="88" t="s">
        <v>773</v>
      </c>
      <c r="B407" s="89" t="s">
        <v>3</v>
      </c>
      <c r="C407" s="89" t="s">
        <v>545</v>
      </c>
      <c r="D407" s="89" t="s">
        <v>515</v>
      </c>
      <c r="E407" s="89" t="s">
        <v>772</v>
      </c>
      <c r="F407" s="89" t="s">
        <v>774</v>
      </c>
      <c r="G407" s="171">
        <v>11204.9</v>
      </c>
    </row>
    <row r="408" spans="1:7" ht="31.5">
      <c r="A408" s="88" t="s">
        <v>583</v>
      </c>
      <c r="B408" s="89" t="s">
        <v>3</v>
      </c>
      <c r="C408" s="89" t="s">
        <v>545</v>
      </c>
      <c r="D408" s="89" t="s">
        <v>515</v>
      </c>
      <c r="E408" s="89" t="s">
        <v>772</v>
      </c>
      <c r="F408" s="89" t="s">
        <v>584</v>
      </c>
      <c r="G408" s="171">
        <v>20506.8</v>
      </c>
    </row>
    <row r="409" spans="1:7" ht="31.5">
      <c r="A409" s="88" t="s">
        <v>585</v>
      </c>
      <c r="B409" s="89" t="s">
        <v>3</v>
      </c>
      <c r="C409" s="89" t="s">
        <v>545</v>
      </c>
      <c r="D409" s="89" t="s">
        <v>515</v>
      </c>
      <c r="E409" s="89" t="s">
        <v>772</v>
      </c>
      <c r="F409" s="89" t="s">
        <v>586</v>
      </c>
      <c r="G409" s="171">
        <v>20506.8</v>
      </c>
    </row>
    <row r="410" spans="1:7" ht="15.75">
      <c r="A410" s="88" t="s">
        <v>595</v>
      </c>
      <c r="B410" s="89" t="s">
        <v>3</v>
      </c>
      <c r="C410" s="89" t="s">
        <v>545</v>
      </c>
      <c r="D410" s="89" t="s">
        <v>515</v>
      </c>
      <c r="E410" s="89" t="s">
        <v>772</v>
      </c>
      <c r="F410" s="89" t="s">
        <v>596</v>
      </c>
      <c r="G410" s="171">
        <v>932.7</v>
      </c>
    </row>
    <row r="411" spans="1:7" ht="15.75">
      <c r="A411" s="88" t="s">
        <v>597</v>
      </c>
      <c r="B411" s="89" t="s">
        <v>3</v>
      </c>
      <c r="C411" s="89" t="s">
        <v>545</v>
      </c>
      <c r="D411" s="89" t="s">
        <v>515</v>
      </c>
      <c r="E411" s="89" t="s">
        <v>772</v>
      </c>
      <c r="F411" s="89" t="s">
        <v>598</v>
      </c>
      <c r="G411" s="171">
        <v>932.7</v>
      </c>
    </row>
    <row r="412" spans="1:7" ht="31.5">
      <c r="A412" s="86" t="s">
        <v>775</v>
      </c>
      <c r="B412" s="87" t="s">
        <v>3</v>
      </c>
      <c r="C412" s="87" t="s">
        <v>545</v>
      </c>
      <c r="D412" s="87" t="s">
        <v>515</v>
      </c>
      <c r="E412" s="87" t="s">
        <v>776</v>
      </c>
      <c r="F412" s="87"/>
      <c r="G412" s="170">
        <f>SUM(G413+G415+G417)</f>
        <v>52721.7</v>
      </c>
    </row>
    <row r="413" spans="1:7" ht="63">
      <c r="A413" s="88" t="s">
        <v>578</v>
      </c>
      <c r="B413" s="89" t="s">
        <v>3</v>
      </c>
      <c r="C413" s="89" t="s">
        <v>545</v>
      </c>
      <c r="D413" s="89" t="s">
        <v>515</v>
      </c>
      <c r="E413" s="89" t="s">
        <v>776</v>
      </c>
      <c r="F413" s="89" t="s">
        <v>107</v>
      </c>
      <c r="G413" s="171">
        <v>17414.3</v>
      </c>
    </row>
    <row r="414" spans="1:7" ht="15.75">
      <c r="A414" s="88" t="s">
        <v>773</v>
      </c>
      <c r="B414" s="89" t="s">
        <v>3</v>
      </c>
      <c r="C414" s="89" t="s">
        <v>545</v>
      </c>
      <c r="D414" s="89" t="s">
        <v>515</v>
      </c>
      <c r="E414" s="89" t="s">
        <v>776</v>
      </c>
      <c r="F414" s="89" t="s">
        <v>774</v>
      </c>
      <c r="G414" s="171">
        <v>17414.3</v>
      </c>
    </row>
    <row r="415" spans="1:7" ht="31.5">
      <c r="A415" s="88" t="s">
        <v>583</v>
      </c>
      <c r="B415" s="89" t="s">
        <v>3</v>
      </c>
      <c r="C415" s="89" t="s">
        <v>545</v>
      </c>
      <c r="D415" s="89" t="s">
        <v>515</v>
      </c>
      <c r="E415" s="89" t="s">
        <v>776</v>
      </c>
      <c r="F415" s="89" t="s">
        <v>584</v>
      </c>
      <c r="G415" s="171">
        <v>22439.1</v>
      </c>
    </row>
    <row r="416" spans="1:7" ht="31.5">
      <c r="A416" s="88" t="s">
        <v>585</v>
      </c>
      <c r="B416" s="89" t="s">
        <v>3</v>
      </c>
      <c r="C416" s="89" t="s">
        <v>545</v>
      </c>
      <c r="D416" s="89" t="s">
        <v>515</v>
      </c>
      <c r="E416" s="89" t="s">
        <v>776</v>
      </c>
      <c r="F416" s="89" t="s">
        <v>586</v>
      </c>
      <c r="G416" s="171">
        <v>22439.1</v>
      </c>
    </row>
    <row r="417" spans="1:7" ht="31.5">
      <c r="A417" s="88" t="s">
        <v>615</v>
      </c>
      <c r="B417" s="89" t="s">
        <v>3</v>
      </c>
      <c r="C417" s="89" t="s">
        <v>545</v>
      </c>
      <c r="D417" s="89" t="s">
        <v>515</v>
      </c>
      <c r="E417" s="89" t="s">
        <v>776</v>
      </c>
      <c r="F417" s="89" t="s">
        <v>616</v>
      </c>
      <c r="G417" s="171">
        <v>12868.3</v>
      </c>
    </row>
    <row r="418" spans="1:7" ht="15.75">
      <c r="A418" s="88" t="s">
        <v>777</v>
      </c>
      <c r="B418" s="89" t="s">
        <v>3</v>
      </c>
      <c r="C418" s="89" t="s">
        <v>545</v>
      </c>
      <c r="D418" s="89" t="s">
        <v>515</v>
      </c>
      <c r="E418" s="89" t="s">
        <v>776</v>
      </c>
      <c r="F418" s="89" t="s">
        <v>778</v>
      </c>
      <c r="G418" s="171">
        <v>12868.3</v>
      </c>
    </row>
    <row r="419" spans="1:7" ht="31.5">
      <c r="A419" s="86" t="s">
        <v>779</v>
      </c>
      <c r="B419" s="87" t="s">
        <v>3</v>
      </c>
      <c r="C419" s="87" t="s">
        <v>545</v>
      </c>
      <c r="D419" s="87" t="s">
        <v>515</v>
      </c>
      <c r="E419" s="87" t="s">
        <v>780</v>
      </c>
      <c r="F419" s="87"/>
      <c r="G419" s="170">
        <f>SUM(G420)</f>
        <v>17262.3</v>
      </c>
    </row>
    <row r="420" spans="1:7" ht="31.5">
      <c r="A420" s="88" t="s">
        <v>615</v>
      </c>
      <c r="B420" s="89" t="s">
        <v>3</v>
      </c>
      <c r="C420" s="89" t="s">
        <v>545</v>
      </c>
      <c r="D420" s="89" t="s">
        <v>515</v>
      </c>
      <c r="E420" s="89" t="s">
        <v>780</v>
      </c>
      <c r="F420" s="89" t="s">
        <v>616</v>
      </c>
      <c r="G420" s="171">
        <v>17262.3</v>
      </c>
    </row>
    <row r="421" spans="1:7" ht="15.75">
      <c r="A421" s="88" t="s">
        <v>777</v>
      </c>
      <c r="B421" s="89" t="s">
        <v>3</v>
      </c>
      <c r="C421" s="89" t="s">
        <v>545</v>
      </c>
      <c r="D421" s="89" t="s">
        <v>515</v>
      </c>
      <c r="E421" s="89" t="s">
        <v>780</v>
      </c>
      <c r="F421" s="89" t="s">
        <v>778</v>
      </c>
      <c r="G421" s="171">
        <v>17262.3</v>
      </c>
    </row>
    <row r="422" spans="1:7" ht="31.5">
      <c r="A422" s="86" t="s">
        <v>781</v>
      </c>
      <c r="B422" s="87" t="s">
        <v>3</v>
      </c>
      <c r="C422" s="87" t="s">
        <v>545</v>
      </c>
      <c r="D422" s="87" t="s">
        <v>515</v>
      </c>
      <c r="E422" s="87" t="s">
        <v>782</v>
      </c>
      <c r="F422" s="87"/>
      <c r="G422" s="170">
        <f>SUM(G423+G425)</f>
        <v>1281.3</v>
      </c>
    </row>
    <row r="423" spans="1:7" ht="31.5">
      <c r="A423" s="88" t="s">
        <v>583</v>
      </c>
      <c r="B423" s="89" t="s">
        <v>3</v>
      </c>
      <c r="C423" s="89" t="s">
        <v>545</v>
      </c>
      <c r="D423" s="89" t="s">
        <v>515</v>
      </c>
      <c r="E423" s="89" t="s">
        <v>782</v>
      </c>
      <c r="F423" s="89" t="s">
        <v>584</v>
      </c>
      <c r="G423" s="171">
        <f>SUM(G424)</f>
        <v>906.3</v>
      </c>
    </row>
    <row r="424" spans="1:7" ht="31.5">
      <c r="A424" s="88" t="s">
        <v>585</v>
      </c>
      <c r="B424" s="89" t="s">
        <v>3</v>
      </c>
      <c r="C424" s="89" t="s">
        <v>545</v>
      </c>
      <c r="D424" s="89" t="s">
        <v>515</v>
      </c>
      <c r="E424" s="89" t="s">
        <v>782</v>
      </c>
      <c r="F424" s="89" t="s">
        <v>586</v>
      </c>
      <c r="G424" s="171">
        <v>906.3</v>
      </c>
    </row>
    <row r="425" spans="1:7" ht="31.5">
      <c r="A425" s="88" t="s">
        <v>615</v>
      </c>
      <c r="B425" s="89" t="s">
        <v>3</v>
      </c>
      <c r="C425" s="89" t="s">
        <v>545</v>
      </c>
      <c r="D425" s="89" t="s">
        <v>515</v>
      </c>
      <c r="E425" s="89" t="s">
        <v>782</v>
      </c>
      <c r="F425" s="89" t="s">
        <v>616</v>
      </c>
      <c r="G425" s="171">
        <v>375</v>
      </c>
    </row>
    <row r="426" spans="1:7" ht="15.75">
      <c r="A426" s="88" t="s">
        <v>777</v>
      </c>
      <c r="B426" s="89" t="s">
        <v>3</v>
      </c>
      <c r="C426" s="89" t="s">
        <v>545</v>
      </c>
      <c r="D426" s="89" t="s">
        <v>515</v>
      </c>
      <c r="E426" s="89" t="s">
        <v>782</v>
      </c>
      <c r="F426" s="89" t="s">
        <v>778</v>
      </c>
      <c r="G426" s="171">
        <v>375</v>
      </c>
    </row>
    <row r="427" spans="1:7" ht="31.5">
      <c r="A427" s="86" t="s">
        <v>783</v>
      </c>
      <c r="B427" s="87" t="s">
        <v>3</v>
      </c>
      <c r="C427" s="87" t="s">
        <v>545</v>
      </c>
      <c r="D427" s="87" t="s">
        <v>515</v>
      </c>
      <c r="E427" s="87" t="s">
        <v>784</v>
      </c>
      <c r="F427" s="87"/>
      <c r="G427" s="170">
        <f>SUM(G428+G430)</f>
        <v>15360.900000000001</v>
      </c>
    </row>
    <row r="428" spans="1:7" ht="31.5">
      <c r="A428" s="88" t="s">
        <v>583</v>
      </c>
      <c r="B428" s="89" t="s">
        <v>3</v>
      </c>
      <c r="C428" s="89" t="s">
        <v>545</v>
      </c>
      <c r="D428" s="89" t="s">
        <v>515</v>
      </c>
      <c r="E428" s="89" t="s">
        <v>784</v>
      </c>
      <c r="F428" s="89" t="s">
        <v>584</v>
      </c>
      <c r="G428" s="171">
        <v>12101.6</v>
      </c>
    </row>
    <row r="429" spans="1:7" ht="31.5">
      <c r="A429" s="88" t="s">
        <v>585</v>
      </c>
      <c r="B429" s="89" t="s">
        <v>3</v>
      </c>
      <c r="C429" s="89" t="s">
        <v>545</v>
      </c>
      <c r="D429" s="89" t="s">
        <v>515</v>
      </c>
      <c r="E429" s="89" t="s">
        <v>784</v>
      </c>
      <c r="F429" s="89" t="s">
        <v>586</v>
      </c>
      <c r="G429" s="171">
        <v>12101.6</v>
      </c>
    </row>
    <row r="430" spans="1:7" ht="31.5">
      <c r="A430" s="88" t="s">
        <v>615</v>
      </c>
      <c r="B430" s="89" t="s">
        <v>3</v>
      </c>
      <c r="C430" s="89" t="s">
        <v>545</v>
      </c>
      <c r="D430" s="89" t="s">
        <v>515</v>
      </c>
      <c r="E430" s="89" t="s">
        <v>784</v>
      </c>
      <c r="F430" s="89" t="s">
        <v>616</v>
      </c>
      <c r="G430" s="171">
        <v>3259.3</v>
      </c>
    </row>
    <row r="431" spans="1:7" ht="15.75">
      <c r="A431" s="88" t="s">
        <v>777</v>
      </c>
      <c r="B431" s="89" t="s">
        <v>3</v>
      </c>
      <c r="C431" s="89" t="s">
        <v>545</v>
      </c>
      <c r="D431" s="89" t="s">
        <v>515</v>
      </c>
      <c r="E431" s="89" t="s">
        <v>784</v>
      </c>
      <c r="F431" s="89" t="s">
        <v>778</v>
      </c>
      <c r="G431" s="171">
        <v>3259.3</v>
      </c>
    </row>
    <row r="432" spans="1:7" ht="47.25">
      <c r="A432" s="86" t="s">
        <v>785</v>
      </c>
      <c r="B432" s="87" t="s">
        <v>3</v>
      </c>
      <c r="C432" s="87" t="s">
        <v>545</v>
      </c>
      <c r="D432" s="87" t="s">
        <v>515</v>
      </c>
      <c r="E432" s="87" t="s">
        <v>786</v>
      </c>
      <c r="F432" s="87"/>
      <c r="G432" s="170">
        <f>SUM(G433+G435+G437)</f>
        <v>222383.30000000002</v>
      </c>
    </row>
    <row r="433" spans="1:7" ht="63">
      <c r="A433" s="88" t="s">
        <v>578</v>
      </c>
      <c r="B433" s="89" t="s">
        <v>3</v>
      </c>
      <c r="C433" s="89" t="s">
        <v>545</v>
      </c>
      <c r="D433" s="89" t="s">
        <v>515</v>
      </c>
      <c r="E433" s="89" t="s">
        <v>786</v>
      </c>
      <c r="F433" s="89" t="s">
        <v>107</v>
      </c>
      <c r="G433" s="171">
        <v>134405.7</v>
      </c>
    </row>
    <row r="434" spans="1:7" ht="15.75">
      <c r="A434" s="88" t="s">
        <v>773</v>
      </c>
      <c r="B434" s="89" t="s">
        <v>3</v>
      </c>
      <c r="C434" s="89" t="s">
        <v>545</v>
      </c>
      <c r="D434" s="89" t="s">
        <v>515</v>
      </c>
      <c r="E434" s="89" t="s">
        <v>786</v>
      </c>
      <c r="F434" s="89" t="s">
        <v>774</v>
      </c>
      <c r="G434" s="171">
        <v>134405.7</v>
      </c>
    </row>
    <row r="435" spans="1:7" ht="31.5">
      <c r="A435" s="88" t="s">
        <v>583</v>
      </c>
      <c r="B435" s="89" t="s">
        <v>3</v>
      </c>
      <c r="C435" s="89" t="s">
        <v>545</v>
      </c>
      <c r="D435" s="89" t="s">
        <v>515</v>
      </c>
      <c r="E435" s="89" t="s">
        <v>786</v>
      </c>
      <c r="F435" s="89" t="s">
        <v>584</v>
      </c>
      <c r="G435" s="171">
        <v>8363.6</v>
      </c>
    </row>
    <row r="436" spans="1:7" ht="31.5">
      <c r="A436" s="88" t="s">
        <v>585</v>
      </c>
      <c r="B436" s="89" t="s">
        <v>3</v>
      </c>
      <c r="C436" s="89" t="s">
        <v>545</v>
      </c>
      <c r="D436" s="89" t="s">
        <v>515</v>
      </c>
      <c r="E436" s="89" t="s">
        <v>786</v>
      </c>
      <c r="F436" s="89" t="s">
        <v>586</v>
      </c>
      <c r="G436" s="171">
        <v>8363.6</v>
      </c>
    </row>
    <row r="437" spans="1:7" ht="31.5">
      <c r="A437" s="88" t="s">
        <v>615</v>
      </c>
      <c r="B437" s="89" t="s">
        <v>3</v>
      </c>
      <c r="C437" s="89" t="s">
        <v>545</v>
      </c>
      <c r="D437" s="89" t="s">
        <v>515</v>
      </c>
      <c r="E437" s="89" t="s">
        <v>786</v>
      </c>
      <c r="F437" s="89" t="s">
        <v>616</v>
      </c>
      <c r="G437" s="171">
        <v>79614</v>
      </c>
    </row>
    <row r="438" spans="1:7" ht="15.75">
      <c r="A438" s="88" t="s">
        <v>777</v>
      </c>
      <c r="B438" s="89" t="s">
        <v>3</v>
      </c>
      <c r="C438" s="89" t="s">
        <v>545</v>
      </c>
      <c r="D438" s="89" t="s">
        <v>515</v>
      </c>
      <c r="E438" s="89" t="s">
        <v>786</v>
      </c>
      <c r="F438" s="89" t="s">
        <v>778</v>
      </c>
      <c r="G438" s="171">
        <v>79614</v>
      </c>
    </row>
    <row r="439" spans="1:7" ht="31.5">
      <c r="A439" s="86" t="s">
        <v>787</v>
      </c>
      <c r="B439" s="87" t="s">
        <v>3</v>
      </c>
      <c r="C439" s="87" t="s">
        <v>545</v>
      </c>
      <c r="D439" s="87" t="s">
        <v>515</v>
      </c>
      <c r="E439" s="87" t="s">
        <v>788</v>
      </c>
      <c r="F439" s="87"/>
      <c r="G439" s="170">
        <f>SUM(G440+G442)</f>
        <v>1147.1</v>
      </c>
    </row>
    <row r="440" spans="1:7" ht="31.5">
      <c r="A440" s="88" t="s">
        <v>583</v>
      </c>
      <c r="B440" s="89" t="s">
        <v>3</v>
      </c>
      <c r="C440" s="89" t="s">
        <v>545</v>
      </c>
      <c r="D440" s="89" t="s">
        <v>515</v>
      </c>
      <c r="E440" s="89" t="s">
        <v>788</v>
      </c>
      <c r="F440" s="89" t="s">
        <v>584</v>
      </c>
      <c r="G440" s="171">
        <v>749.2</v>
      </c>
    </row>
    <row r="441" spans="1:7" ht="31.5">
      <c r="A441" s="88" t="s">
        <v>585</v>
      </c>
      <c r="B441" s="89" t="s">
        <v>3</v>
      </c>
      <c r="C441" s="89" t="s">
        <v>545</v>
      </c>
      <c r="D441" s="89" t="s">
        <v>515</v>
      </c>
      <c r="E441" s="89" t="s">
        <v>788</v>
      </c>
      <c r="F441" s="89" t="s">
        <v>586</v>
      </c>
      <c r="G441" s="171">
        <v>749.2</v>
      </c>
    </row>
    <row r="442" spans="1:7" ht="31.5">
      <c r="A442" s="88" t="s">
        <v>615</v>
      </c>
      <c r="B442" s="89" t="s">
        <v>3</v>
      </c>
      <c r="C442" s="89" t="s">
        <v>545</v>
      </c>
      <c r="D442" s="89" t="s">
        <v>515</v>
      </c>
      <c r="E442" s="89" t="s">
        <v>788</v>
      </c>
      <c r="F442" s="89" t="s">
        <v>616</v>
      </c>
      <c r="G442" s="171">
        <v>397.9</v>
      </c>
    </row>
    <row r="443" spans="1:7" ht="15.75">
      <c r="A443" s="88" t="s">
        <v>777</v>
      </c>
      <c r="B443" s="89" t="s">
        <v>3</v>
      </c>
      <c r="C443" s="89" t="s">
        <v>545</v>
      </c>
      <c r="D443" s="89" t="s">
        <v>515</v>
      </c>
      <c r="E443" s="89" t="s">
        <v>788</v>
      </c>
      <c r="F443" s="89" t="s">
        <v>778</v>
      </c>
      <c r="G443" s="171">
        <v>397.9</v>
      </c>
    </row>
    <row r="444" spans="1:7" ht="31.5">
      <c r="A444" s="86" t="s">
        <v>789</v>
      </c>
      <c r="B444" s="87" t="s">
        <v>3</v>
      </c>
      <c r="C444" s="87" t="s">
        <v>545</v>
      </c>
      <c r="D444" s="87" t="s">
        <v>515</v>
      </c>
      <c r="E444" s="87" t="s">
        <v>790</v>
      </c>
      <c r="F444" s="87"/>
      <c r="G444" s="170">
        <f>SUM(G445+G447)</f>
        <v>1559.8</v>
      </c>
    </row>
    <row r="445" spans="1:7" ht="31.5">
      <c r="A445" s="88" t="s">
        <v>583</v>
      </c>
      <c r="B445" s="89" t="s">
        <v>3</v>
      </c>
      <c r="C445" s="89" t="s">
        <v>545</v>
      </c>
      <c r="D445" s="89" t="s">
        <v>515</v>
      </c>
      <c r="E445" s="89" t="s">
        <v>790</v>
      </c>
      <c r="F445" s="89" t="s">
        <v>584</v>
      </c>
      <c r="G445" s="171">
        <v>1459.8</v>
      </c>
    </row>
    <row r="446" spans="1:7" ht="31.5">
      <c r="A446" s="88" t="s">
        <v>585</v>
      </c>
      <c r="B446" s="89" t="s">
        <v>3</v>
      </c>
      <c r="C446" s="89" t="s">
        <v>545</v>
      </c>
      <c r="D446" s="89" t="s">
        <v>515</v>
      </c>
      <c r="E446" s="89" t="s">
        <v>790</v>
      </c>
      <c r="F446" s="89" t="s">
        <v>586</v>
      </c>
      <c r="G446" s="171">
        <v>1459.8</v>
      </c>
    </row>
    <row r="447" spans="1:7" ht="31.5">
      <c r="A447" s="88" t="s">
        <v>615</v>
      </c>
      <c r="B447" s="89" t="s">
        <v>3</v>
      </c>
      <c r="C447" s="89" t="s">
        <v>545</v>
      </c>
      <c r="D447" s="89" t="s">
        <v>515</v>
      </c>
      <c r="E447" s="89" t="s">
        <v>790</v>
      </c>
      <c r="F447" s="89" t="s">
        <v>616</v>
      </c>
      <c r="G447" s="171">
        <v>100</v>
      </c>
    </row>
    <row r="448" spans="1:7" ht="15.75">
      <c r="A448" s="88" t="s">
        <v>777</v>
      </c>
      <c r="B448" s="89" t="s">
        <v>3</v>
      </c>
      <c r="C448" s="89" t="s">
        <v>545</v>
      </c>
      <c r="D448" s="89" t="s">
        <v>515</v>
      </c>
      <c r="E448" s="89" t="s">
        <v>790</v>
      </c>
      <c r="F448" s="89" t="s">
        <v>778</v>
      </c>
      <c r="G448" s="171">
        <v>100</v>
      </c>
    </row>
    <row r="449" spans="1:7" ht="31.5">
      <c r="A449" s="157" t="s">
        <v>1013</v>
      </c>
      <c r="B449" s="158" t="s">
        <v>3</v>
      </c>
      <c r="C449" s="158" t="s">
        <v>545</v>
      </c>
      <c r="D449" s="158" t="s">
        <v>515</v>
      </c>
      <c r="E449" s="158" t="s">
        <v>1014</v>
      </c>
      <c r="F449" s="158"/>
      <c r="G449" s="170">
        <f>SUM(G450)</f>
        <v>100</v>
      </c>
    </row>
    <row r="450" spans="1:7" ht="31.5">
      <c r="A450" s="159" t="s">
        <v>583</v>
      </c>
      <c r="B450" s="160" t="s">
        <v>3</v>
      </c>
      <c r="C450" s="160" t="s">
        <v>545</v>
      </c>
      <c r="D450" s="160" t="s">
        <v>515</v>
      </c>
      <c r="E450" s="160" t="s">
        <v>1014</v>
      </c>
      <c r="F450" s="160" t="s">
        <v>584</v>
      </c>
      <c r="G450" s="171">
        <v>100</v>
      </c>
    </row>
    <row r="451" spans="1:7" ht="31.5">
      <c r="A451" s="88" t="s">
        <v>585</v>
      </c>
      <c r="B451" s="89" t="s">
        <v>3</v>
      </c>
      <c r="C451" s="89" t="s">
        <v>545</v>
      </c>
      <c r="D451" s="89" t="s">
        <v>515</v>
      </c>
      <c r="E451" s="160" t="s">
        <v>1014</v>
      </c>
      <c r="F451" s="89" t="s">
        <v>586</v>
      </c>
      <c r="G451" s="171">
        <v>100</v>
      </c>
    </row>
    <row r="452" spans="1:7" ht="31.5">
      <c r="A452" s="86" t="s">
        <v>791</v>
      </c>
      <c r="B452" s="87" t="s">
        <v>3</v>
      </c>
      <c r="C452" s="87" t="s">
        <v>545</v>
      </c>
      <c r="D452" s="87" t="s">
        <v>515</v>
      </c>
      <c r="E452" s="87" t="s">
        <v>792</v>
      </c>
      <c r="F452" s="87"/>
      <c r="G452" s="170">
        <f>SUM(G453+G455)</f>
        <v>2697.2000000000003</v>
      </c>
    </row>
    <row r="453" spans="1:7" ht="31.5">
      <c r="A453" s="88" t="s">
        <v>583</v>
      </c>
      <c r="B453" s="89" t="s">
        <v>3</v>
      </c>
      <c r="C453" s="89" t="s">
        <v>545</v>
      </c>
      <c r="D453" s="89" t="s">
        <v>515</v>
      </c>
      <c r="E453" s="89" t="s">
        <v>792</v>
      </c>
      <c r="F453" s="89" t="s">
        <v>584</v>
      </c>
      <c r="G453" s="171">
        <v>2356.4</v>
      </c>
    </row>
    <row r="454" spans="1:7" ht="31.5">
      <c r="A454" s="88" t="s">
        <v>585</v>
      </c>
      <c r="B454" s="89" t="s">
        <v>3</v>
      </c>
      <c r="C454" s="89" t="s">
        <v>545</v>
      </c>
      <c r="D454" s="89" t="s">
        <v>515</v>
      </c>
      <c r="E454" s="89" t="s">
        <v>792</v>
      </c>
      <c r="F454" s="89" t="s">
        <v>586</v>
      </c>
      <c r="G454" s="171">
        <v>2356.4</v>
      </c>
    </row>
    <row r="455" spans="1:7" ht="31.5">
      <c r="A455" s="88" t="s">
        <v>615</v>
      </c>
      <c r="B455" s="89" t="s">
        <v>3</v>
      </c>
      <c r="C455" s="89" t="s">
        <v>545</v>
      </c>
      <c r="D455" s="89" t="s">
        <v>515</v>
      </c>
      <c r="E455" s="89" t="s">
        <v>792</v>
      </c>
      <c r="F455" s="89" t="s">
        <v>616</v>
      </c>
      <c r="G455" s="171">
        <v>340.8</v>
      </c>
    </row>
    <row r="456" spans="1:7" ht="15.75">
      <c r="A456" s="88" t="s">
        <v>777</v>
      </c>
      <c r="B456" s="89" t="s">
        <v>3</v>
      </c>
      <c r="C456" s="89" t="s">
        <v>545</v>
      </c>
      <c r="D456" s="89" t="s">
        <v>515</v>
      </c>
      <c r="E456" s="89" t="s">
        <v>792</v>
      </c>
      <c r="F456" s="89" t="s">
        <v>778</v>
      </c>
      <c r="G456" s="171">
        <v>340.8</v>
      </c>
    </row>
    <row r="457" spans="1:7" ht="31.5">
      <c r="A457" s="86" t="s">
        <v>793</v>
      </c>
      <c r="B457" s="87" t="s">
        <v>3</v>
      </c>
      <c r="C457" s="87" t="s">
        <v>545</v>
      </c>
      <c r="D457" s="87" t="s">
        <v>515</v>
      </c>
      <c r="E457" s="87" t="s">
        <v>794</v>
      </c>
      <c r="F457" s="87"/>
      <c r="G457" s="170">
        <f>SUM(G458+G460)</f>
        <v>1958.4</v>
      </c>
    </row>
    <row r="458" spans="1:7" ht="31.5">
      <c r="A458" s="88" t="s">
        <v>583</v>
      </c>
      <c r="B458" s="89" t="s">
        <v>3</v>
      </c>
      <c r="C458" s="89" t="s">
        <v>545</v>
      </c>
      <c r="D458" s="89" t="s">
        <v>515</v>
      </c>
      <c r="E458" s="89" t="s">
        <v>794</v>
      </c>
      <c r="F458" s="89" t="s">
        <v>584</v>
      </c>
      <c r="G458" s="171">
        <v>1392.5</v>
      </c>
    </row>
    <row r="459" spans="1:7" ht="31.5">
      <c r="A459" s="88" t="s">
        <v>585</v>
      </c>
      <c r="B459" s="89" t="s">
        <v>3</v>
      </c>
      <c r="C459" s="89" t="s">
        <v>545</v>
      </c>
      <c r="D459" s="89" t="s">
        <v>515</v>
      </c>
      <c r="E459" s="89" t="s">
        <v>794</v>
      </c>
      <c r="F459" s="89" t="s">
        <v>586</v>
      </c>
      <c r="G459" s="171">
        <v>1392.5</v>
      </c>
    </row>
    <row r="460" spans="1:7" ht="31.5">
      <c r="A460" s="88" t="s">
        <v>615</v>
      </c>
      <c r="B460" s="89" t="s">
        <v>3</v>
      </c>
      <c r="C460" s="89" t="s">
        <v>545</v>
      </c>
      <c r="D460" s="89" t="s">
        <v>515</v>
      </c>
      <c r="E460" s="89" t="s">
        <v>794</v>
      </c>
      <c r="F460" s="89" t="s">
        <v>616</v>
      </c>
      <c r="G460" s="171">
        <v>565.9</v>
      </c>
    </row>
    <row r="461" spans="1:7" ht="15.75">
      <c r="A461" s="88" t="s">
        <v>777</v>
      </c>
      <c r="B461" s="89" t="s">
        <v>3</v>
      </c>
      <c r="C461" s="89" t="s">
        <v>545</v>
      </c>
      <c r="D461" s="89" t="s">
        <v>515</v>
      </c>
      <c r="E461" s="89" t="s">
        <v>794</v>
      </c>
      <c r="F461" s="89" t="s">
        <v>778</v>
      </c>
      <c r="G461" s="171">
        <v>565.9</v>
      </c>
    </row>
    <row r="462" spans="1:7" ht="22.5">
      <c r="A462" s="164" t="s">
        <v>813</v>
      </c>
      <c r="B462" s="89" t="s">
        <v>3</v>
      </c>
      <c r="C462" s="89" t="s">
        <v>545</v>
      </c>
      <c r="D462" s="89" t="s">
        <v>515</v>
      </c>
      <c r="E462" s="89" t="s">
        <v>814</v>
      </c>
      <c r="F462" s="89" t="s">
        <v>584</v>
      </c>
      <c r="G462" s="171">
        <v>1000</v>
      </c>
    </row>
    <row r="463" spans="1:7" ht="31.5">
      <c r="A463" s="88" t="s">
        <v>585</v>
      </c>
      <c r="B463" s="89" t="s">
        <v>3</v>
      </c>
      <c r="C463" s="89" t="s">
        <v>545</v>
      </c>
      <c r="D463" s="89" t="s">
        <v>515</v>
      </c>
      <c r="E463" s="89" t="s">
        <v>814</v>
      </c>
      <c r="F463" s="89" t="s">
        <v>586</v>
      </c>
      <c r="G463" s="171">
        <v>1000</v>
      </c>
    </row>
    <row r="464" spans="1:7" ht="31.5">
      <c r="A464" s="86" t="s">
        <v>795</v>
      </c>
      <c r="B464" s="87" t="s">
        <v>3</v>
      </c>
      <c r="C464" s="87" t="s">
        <v>545</v>
      </c>
      <c r="D464" s="87" t="s">
        <v>515</v>
      </c>
      <c r="E464" s="87" t="s">
        <v>796</v>
      </c>
      <c r="F464" s="87"/>
      <c r="G464" s="170">
        <f>SUM(G465)</f>
        <v>159.9</v>
      </c>
    </row>
    <row r="465" spans="1:7" ht="31.5">
      <c r="A465" s="88" t="s">
        <v>583</v>
      </c>
      <c r="B465" s="89" t="s">
        <v>3</v>
      </c>
      <c r="C465" s="89" t="s">
        <v>545</v>
      </c>
      <c r="D465" s="89" t="s">
        <v>515</v>
      </c>
      <c r="E465" s="89" t="s">
        <v>796</v>
      </c>
      <c r="F465" s="89" t="s">
        <v>584</v>
      </c>
      <c r="G465" s="171">
        <v>159.9</v>
      </c>
    </row>
    <row r="466" spans="1:7" ht="31.5">
      <c r="A466" s="88" t="s">
        <v>585</v>
      </c>
      <c r="B466" s="89" t="s">
        <v>3</v>
      </c>
      <c r="C466" s="89" t="s">
        <v>545</v>
      </c>
      <c r="D466" s="89" t="s">
        <v>515</v>
      </c>
      <c r="E466" s="89" t="s">
        <v>796</v>
      </c>
      <c r="F466" s="89" t="s">
        <v>586</v>
      </c>
      <c r="G466" s="171">
        <v>159.9</v>
      </c>
    </row>
    <row r="467" spans="1:7" ht="31.5">
      <c r="A467" s="86" t="s">
        <v>757</v>
      </c>
      <c r="B467" s="87" t="s">
        <v>3</v>
      </c>
      <c r="C467" s="87" t="s">
        <v>545</v>
      </c>
      <c r="D467" s="87" t="s">
        <v>515</v>
      </c>
      <c r="E467" s="87" t="s">
        <v>758</v>
      </c>
      <c r="F467" s="87"/>
      <c r="G467" s="170">
        <f>SUM(G468+G470)</f>
        <v>3840</v>
      </c>
    </row>
    <row r="468" spans="1:7" ht="31.5">
      <c r="A468" s="88" t="s">
        <v>583</v>
      </c>
      <c r="B468" s="89" t="s">
        <v>3</v>
      </c>
      <c r="C468" s="89" t="s">
        <v>545</v>
      </c>
      <c r="D468" s="89" t="s">
        <v>515</v>
      </c>
      <c r="E468" s="89" t="s">
        <v>758</v>
      </c>
      <c r="F468" s="89" t="s">
        <v>584</v>
      </c>
      <c r="G468" s="171">
        <v>2830</v>
      </c>
    </row>
    <row r="469" spans="1:7" ht="31.5">
      <c r="A469" s="88" t="s">
        <v>585</v>
      </c>
      <c r="B469" s="89" t="s">
        <v>3</v>
      </c>
      <c r="C469" s="89" t="s">
        <v>545</v>
      </c>
      <c r="D469" s="89" t="s">
        <v>515</v>
      </c>
      <c r="E469" s="89" t="s">
        <v>758</v>
      </c>
      <c r="F469" s="89" t="s">
        <v>586</v>
      </c>
      <c r="G469" s="171">
        <v>2830</v>
      </c>
    </row>
    <row r="470" spans="1:7" ht="31.5">
      <c r="A470" s="88" t="s">
        <v>615</v>
      </c>
      <c r="B470" s="89" t="s">
        <v>3</v>
      </c>
      <c r="C470" s="89" t="s">
        <v>545</v>
      </c>
      <c r="D470" s="89" t="s">
        <v>515</v>
      </c>
      <c r="E470" s="89" t="s">
        <v>758</v>
      </c>
      <c r="F470" s="89" t="s">
        <v>616</v>
      </c>
      <c r="G470" s="171">
        <v>1010</v>
      </c>
    </row>
    <row r="471" spans="1:7" ht="15.75">
      <c r="A471" s="88" t="s">
        <v>777</v>
      </c>
      <c r="B471" s="89" t="s">
        <v>3</v>
      </c>
      <c r="C471" s="89" t="s">
        <v>545</v>
      </c>
      <c r="D471" s="89" t="s">
        <v>515</v>
      </c>
      <c r="E471" s="89" t="s">
        <v>758</v>
      </c>
      <c r="F471" s="89" t="s">
        <v>778</v>
      </c>
      <c r="G471" s="171">
        <v>1010</v>
      </c>
    </row>
    <row r="472" spans="1:7" ht="15.75">
      <c r="A472" s="85" t="s">
        <v>547</v>
      </c>
      <c r="B472" s="83" t="s">
        <v>3</v>
      </c>
      <c r="C472" s="83" t="s">
        <v>545</v>
      </c>
      <c r="D472" s="83" t="s">
        <v>541</v>
      </c>
      <c r="E472" s="83"/>
      <c r="F472" s="83"/>
      <c r="G472" s="169">
        <f>SUM(G473+G481+G488+G491+G496+G501+G508+G518+G532+G535+G540+G550+G545+G523+G526+G529+G513)</f>
        <v>509501.6999999999</v>
      </c>
    </row>
    <row r="473" spans="1:7" ht="31.5">
      <c r="A473" s="86" t="s">
        <v>797</v>
      </c>
      <c r="B473" s="87" t="s">
        <v>3</v>
      </c>
      <c r="C473" s="87" t="s">
        <v>545</v>
      </c>
      <c r="D473" s="87" t="s">
        <v>541</v>
      </c>
      <c r="E473" s="87" t="s">
        <v>798</v>
      </c>
      <c r="F473" s="87"/>
      <c r="G473" s="170">
        <f>SUM(G474+G476+G478)</f>
        <v>69820.59999999999</v>
      </c>
    </row>
    <row r="474" spans="1:7" ht="63">
      <c r="A474" s="88" t="s">
        <v>578</v>
      </c>
      <c r="B474" s="89" t="s">
        <v>3</v>
      </c>
      <c r="C474" s="89" t="s">
        <v>545</v>
      </c>
      <c r="D474" s="89" t="s">
        <v>541</v>
      </c>
      <c r="E474" s="89" t="s">
        <v>798</v>
      </c>
      <c r="F474" s="89" t="s">
        <v>107</v>
      </c>
      <c r="G474" s="171">
        <v>7852.5</v>
      </c>
    </row>
    <row r="475" spans="1:7" ht="15.75">
      <c r="A475" s="88" t="s">
        <v>773</v>
      </c>
      <c r="B475" s="89" t="s">
        <v>3</v>
      </c>
      <c r="C475" s="89" t="s">
        <v>545</v>
      </c>
      <c r="D475" s="89" t="s">
        <v>541</v>
      </c>
      <c r="E475" s="89" t="s">
        <v>798</v>
      </c>
      <c r="F475" s="89" t="s">
        <v>774</v>
      </c>
      <c r="G475" s="171">
        <v>7852.5</v>
      </c>
    </row>
    <row r="476" spans="1:7" ht="31.5">
      <c r="A476" s="88" t="s">
        <v>583</v>
      </c>
      <c r="B476" s="89" t="s">
        <v>3</v>
      </c>
      <c r="C476" s="89" t="s">
        <v>545</v>
      </c>
      <c r="D476" s="89" t="s">
        <v>541</v>
      </c>
      <c r="E476" s="89" t="s">
        <v>798</v>
      </c>
      <c r="F476" s="89" t="s">
        <v>584</v>
      </c>
      <c r="G476" s="171">
        <v>58192.2</v>
      </c>
    </row>
    <row r="477" spans="1:7" ht="31.5">
      <c r="A477" s="88" t="s">
        <v>585</v>
      </c>
      <c r="B477" s="89" t="s">
        <v>3</v>
      </c>
      <c r="C477" s="89" t="s">
        <v>545</v>
      </c>
      <c r="D477" s="89" t="s">
        <v>541</v>
      </c>
      <c r="E477" s="89" t="s">
        <v>798</v>
      </c>
      <c r="F477" s="89" t="s">
        <v>586</v>
      </c>
      <c r="G477" s="171">
        <v>58192.2</v>
      </c>
    </row>
    <row r="478" spans="1:7" ht="15.75">
      <c r="A478" s="88" t="s">
        <v>595</v>
      </c>
      <c r="B478" s="89" t="s">
        <v>3</v>
      </c>
      <c r="C478" s="89" t="s">
        <v>545</v>
      </c>
      <c r="D478" s="89" t="s">
        <v>541</v>
      </c>
      <c r="E478" s="89" t="s">
        <v>798</v>
      </c>
      <c r="F478" s="89" t="s">
        <v>596</v>
      </c>
      <c r="G478" s="171">
        <f>SUM(G479:G480)</f>
        <v>3775.8999999999996</v>
      </c>
    </row>
    <row r="479" spans="1:7" ht="31.5">
      <c r="A479" s="88" t="s">
        <v>1016</v>
      </c>
      <c r="B479" s="89" t="s">
        <v>3</v>
      </c>
      <c r="C479" s="89" t="s">
        <v>545</v>
      </c>
      <c r="D479" s="89" t="s">
        <v>541</v>
      </c>
      <c r="E479" s="89" t="s">
        <v>798</v>
      </c>
      <c r="F479" s="89" t="s">
        <v>1015</v>
      </c>
      <c r="G479" s="171">
        <v>11.2</v>
      </c>
    </row>
    <row r="480" spans="1:7" ht="15.75">
      <c r="A480" s="88" t="s">
        <v>597</v>
      </c>
      <c r="B480" s="89" t="s">
        <v>3</v>
      </c>
      <c r="C480" s="89" t="s">
        <v>545</v>
      </c>
      <c r="D480" s="89" t="s">
        <v>541</v>
      </c>
      <c r="E480" s="89" t="s">
        <v>798</v>
      </c>
      <c r="F480" s="89" t="s">
        <v>598</v>
      </c>
      <c r="G480" s="171">
        <v>3764.7</v>
      </c>
    </row>
    <row r="481" spans="1:7" ht="31.5">
      <c r="A481" s="86" t="s">
        <v>799</v>
      </c>
      <c r="B481" s="87" t="s">
        <v>3</v>
      </c>
      <c r="C481" s="87" t="s">
        <v>545</v>
      </c>
      <c r="D481" s="87" t="s">
        <v>541</v>
      </c>
      <c r="E481" s="87" t="s">
        <v>800</v>
      </c>
      <c r="F481" s="87"/>
      <c r="G481" s="170">
        <f>SUM(G482+G484+G486)</f>
        <v>11779.9</v>
      </c>
    </row>
    <row r="482" spans="1:7" ht="63">
      <c r="A482" s="88" t="s">
        <v>578</v>
      </c>
      <c r="B482" s="89" t="s">
        <v>3</v>
      </c>
      <c r="C482" s="89" t="s">
        <v>545</v>
      </c>
      <c r="D482" s="89" t="s">
        <v>541</v>
      </c>
      <c r="E482" s="89" t="s">
        <v>800</v>
      </c>
      <c r="F482" s="89" t="s">
        <v>107</v>
      </c>
      <c r="G482" s="171">
        <v>6620.2</v>
      </c>
    </row>
    <row r="483" spans="1:7" ht="15.75">
      <c r="A483" s="88" t="s">
        <v>773</v>
      </c>
      <c r="B483" s="89" t="s">
        <v>3</v>
      </c>
      <c r="C483" s="89" t="s">
        <v>545</v>
      </c>
      <c r="D483" s="89" t="s">
        <v>541</v>
      </c>
      <c r="E483" s="89" t="s">
        <v>800</v>
      </c>
      <c r="F483" s="89" t="s">
        <v>774</v>
      </c>
      <c r="G483" s="171">
        <v>6620.2</v>
      </c>
    </row>
    <row r="484" spans="1:7" ht="31.5">
      <c r="A484" s="88" t="s">
        <v>583</v>
      </c>
      <c r="B484" s="89" t="s">
        <v>3</v>
      </c>
      <c r="C484" s="89" t="s">
        <v>545</v>
      </c>
      <c r="D484" s="89" t="s">
        <v>541</v>
      </c>
      <c r="E484" s="89" t="s">
        <v>800</v>
      </c>
      <c r="F484" s="89" t="s">
        <v>584</v>
      </c>
      <c r="G484" s="171">
        <f>SUM(G485)</f>
        <v>342.8</v>
      </c>
    </row>
    <row r="485" spans="1:7" ht="31.5">
      <c r="A485" s="88" t="s">
        <v>585</v>
      </c>
      <c r="B485" s="89" t="s">
        <v>3</v>
      </c>
      <c r="C485" s="89" t="s">
        <v>545</v>
      </c>
      <c r="D485" s="89" t="s">
        <v>541</v>
      </c>
      <c r="E485" s="89" t="s">
        <v>800</v>
      </c>
      <c r="F485" s="89" t="s">
        <v>586</v>
      </c>
      <c r="G485" s="171">
        <v>342.8</v>
      </c>
    </row>
    <row r="486" spans="1:7" ht="31.5">
      <c r="A486" s="88" t="s">
        <v>615</v>
      </c>
      <c r="B486" s="89" t="s">
        <v>3</v>
      </c>
      <c r="C486" s="89" t="s">
        <v>545</v>
      </c>
      <c r="D486" s="89" t="s">
        <v>541</v>
      </c>
      <c r="E486" s="89" t="s">
        <v>800</v>
      </c>
      <c r="F486" s="89" t="s">
        <v>616</v>
      </c>
      <c r="G486" s="171">
        <f>SUM(G487)</f>
        <v>4816.9</v>
      </c>
    </row>
    <row r="487" spans="1:7" ht="15.75">
      <c r="A487" s="88" t="s">
        <v>777</v>
      </c>
      <c r="B487" s="89" t="s">
        <v>3</v>
      </c>
      <c r="C487" s="89" t="s">
        <v>545</v>
      </c>
      <c r="D487" s="89" t="s">
        <v>541</v>
      </c>
      <c r="E487" s="89" t="s">
        <v>800</v>
      </c>
      <c r="F487" s="89" t="s">
        <v>778</v>
      </c>
      <c r="G487" s="171">
        <v>4816.9</v>
      </c>
    </row>
    <row r="488" spans="1:7" ht="31.5">
      <c r="A488" s="86" t="s">
        <v>801</v>
      </c>
      <c r="B488" s="87" t="s">
        <v>3</v>
      </c>
      <c r="C488" s="87" t="s">
        <v>545</v>
      </c>
      <c r="D488" s="87" t="s">
        <v>541</v>
      </c>
      <c r="E488" s="87" t="s">
        <v>802</v>
      </c>
      <c r="F488" s="87"/>
      <c r="G488" s="170">
        <f>SUM(G489)</f>
        <v>28698.9</v>
      </c>
    </row>
    <row r="489" spans="1:7" ht="31.5">
      <c r="A489" s="88" t="s">
        <v>615</v>
      </c>
      <c r="B489" s="89" t="s">
        <v>3</v>
      </c>
      <c r="C489" s="89" t="s">
        <v>545</v>
      </c>
      <c r="D489" s="89" t="s">
        <v>541</v>
      </c>
      <c r="E489" s="89" t="s">
        <v>802</v>
      </c>
      <c r="F489" s="89" t="s">
        <v>616</v>
      </c>
      <c r="G489" s="171">
        <v>28698.9</v>
      </c>
    </row>
    <row r="490" spans="1:7" ht="15.75">
      <c r="A490" s="88" t="s">
        <v>777</v>
      </c>
      <c r="B490" s="89" t="s">
        <v>3</v>
      </c>
      <c r="C490" s="89" t="s">
        <v>545</v>
      </c>
      <c r="D490" s="89" t="s">
        <v>541</v>
      </c>
      <c r="E490" s="89" t="s">
        <v>802</v>
      </c>
      <c r="F490" s="89" t="s">
        <v>778</v>
      </c>
      <c r="G490" s="171">
        <v>28698.9</v>
      </c>
    </row>
    <row r="491" spans="1:7" ht="31.5">
      <c r="A491" s="86" t="s">
        <v>803</v>
      </c>
      <c r="B491" s="87" t="s">
        <v>3</v>
      </c>
      <c r="C491" s="87" t="s">
        <v>545</v>
      </c>
      <c r="D491" s="87" t="s">
        <v>541</v>
      </c>
      <c r="E491" s="87" t="s">
        <v>804</v>
      </c>
      <c r="F491" s="87"/>
      <c r="G491" s="170">
        <f>SUM(G492+G494)</f>
        <v>2123.6</v>
      </c>
    </row>
    <row r="492" spans="1:7" ht="31.5">
      <c r="A492" s="88" t="s">
        <v>583</v>
      </c>
      <c r="B492" s="89" t="s">
        <v>3</v>
      </c>
      <c r="C492" s="89" t="s">
        <v>545</v>
      </c>
      <c r="D492" s="89" t="s">
        <v>541</v>
      </c>
      <c r="E492" s="89" t="s">
        <v>804</v>
      </c>
      <c r="F492" s="89" t="s">
        <v>584</v>
      </c>
      <c r="G492" s="171">
        <v>1913.6</v>
      </c>
    </row>
    <row r="493" spans="1:7" ht="31.5">
      <c r="A493" s="88" t="s">
        <v>585</v>
      </c>
      <c r="B493" s="89" t="s">
        <v>3</v>
      </c>
      <c r="C493" s="89" t="s">
        <v>545</v>
      </c>
      <c r="D493" s="89" t="s">
        <v>541</v>
      </c>
      <c r="E493" s="89" t="s">
        <v>804</v>
      </c>
      <c r="F493" s="89" t="s">
        <v>586</v>
      </c>
      <c r="G493" s="171">
        <v>1913.6</v>
      </c>
    </row>
    <row r="494" spans="1:7" ht="31.5">
      <c r="A494" s="88" t="s">
        <v>615</v>
      </c>
      <c r="B494" s="89" t="s">
        <v>3</v>
      </c>
      <c r="C494" s="89" t="s">
        <v>545</v>
      </c>
      <c r="D494" s="89" t="s">
        <v>541</v>
      </c>
      <c r="E494" s="89" t="s">
        <v>804</v>
      </c>
      <c r="F494" s="89" t="s">
        <v>616</v>
      </c>
      <c r="G494" s="171">
        <v>210</v>
      </c>
    </row>
    <row r="495" spans="1:7" ht="15.75">
      <c r="A495" s="88" t="s">
        <v>777</v>
      </c>
      <c r="B495" s="89" t="s">
        <v>3</v>
      </c>
      <c r="C495" s="89" t="s">
        <v>545</v>
      </c>
      <c r="D495" s="89" t="s">
        <v>541</v>
      </c>
      <c r="E495" s="89" t="s">
        <v>804</v>
      </c>
      <c r="F495" s="89" t="s">
        <v>778</v>
      </c>
      <c r="G495" s="171">
        <v>210</v>
      </c>
    </row>
    <row r="496" spans="1:7" ht="31.5">
      <c r="A496" s="86" t="s">
        <v>703</v>
      </c>
      <c r="B496" s="87" t="s">
        <v>3</v>
      </c>
      <c r="C496" s="87" t="s">
        <v>545</v>
      </c>
      <c r="D496" s="87" t="s">
        <v>541</v>
      </c>
      <c r="E496" s="87" t="s">
        <v>704</v>
      </c>
      <c r="F496" s="87"/>
      <c r="G496" s="170">
        <f>SUM(G497+G499)</f>
        <v>20290.5</v>
      </c>
    </row>
    <row r="497" spans="1:7" ht="31.5">
      <c r="A497" s="88" t="s">
        <v>583</v>
      </c>
      <c r="B497" s="89" t="s">
        <v>3</v>
      </c>
      <c r="C497" s="89" t="s">
        <v>545</v>
      </c>
      <c r="D497" s="89" t="s">
        <v>541</v>
      </c>
      <c r="E497" s="89" t="s">
        <v>704</v>
      </c>
      <c r="F497" s="89" t="s">
        <v>584</v>
      </c>
      <c r="G497" s="171">
        <v>18927.5</v>
      </c>
    </row>
    <row r="498" spans="1:7" ht="31.5">
      <c r="A498" s="88" t="s">
        <v>585</v>
      </c>
      <c r="B498" s="89" t="s">
        <v>3</v>
      </c>
      <c r="C498" s="89" t="s">
        <v>545</v>
      </c>
      <c r="D498" s="89" t="s">
        <v>541</v>
      </c>
      <c r="E498" s="89" t="s">
        <v>704</v>
      </c>
      <c r="F498" s="89" t="s">
        <v>586</v>
      </c>
      <c r="G498" s="171">
        <v>18927.5</v>
      </c>
    </row>
    <row r="499" spans="1:7" ht="31.5">
      <c r="A499" s="88" t="s">
        <v>615</v>
      </c>
      <c r="B499" s="89" t="s">
        <v>3</v>
      </c>
      <c r="C499" s="89" t="s">
        <v>545</v>
      </c>
      <c r="D499" s="89" t="s">
        <v>541</v>
      </c>
      <c r="E499" s="89" t="s">
        <v>704</v>
      </c>
      <c r="F499" s="89" t="s">
        <v>616</v>
      </c>
      <c r="G499" s="171">
        <v>1363</v>
      </c>
    </row>
    <row r="500" spans="1:7" ht="15.75">
      <c r="A500" s="88" t="s">
        <v>777</v>
      </c>
      <c r="B500" s="89" t="s">
        <v>3</v>
      </c>
      <c r="C500" s="89" t="s">
        <v>545</v>
      </c>
      <c r="D500" s="89" t="s">
        <v>541</v>
      </c>
      <c r="E500" s="89" t="s">
        <v>704</v>
      </c>
      <c r="F500" s="89" t="s">
        <v>778</v>
      </c>
      <c r="G500" s="171">
        <v>1363</v>
      </c>
    </row>
    <row r="501" spans="1:7" ht="47.25">
      <c r="A501" s="86" t="s">
        <v>805</v>
      </c>
      <c r="B501" s="87" t="s">
        <v>3</v>
      </c>
      <c r="C501" s="87" t="s">
        <v>545</v>
      </c>
      <c r="D501" s="87" t="s">
        <v>541</v>
      </c>
      <c r="E501" s="87" t="s">
        <v>806</v>
      </c>
      <c r="F501" s="87"/>
      <c r="G501" s="170">
        <f>SUM(G502+G504+G506)</f>
        <v>341246.19999999995</v>
      </c>
    </row>
    <row r="502" spans="1:7" ht="63">
      <c r="A502" s="88" t="s">
        <v>578</v>
      </c>
      <c r="B502" s="89" t="s">
        <v>3</v>
      </c>
      <c r="C502" s="89" t="s">
        <v>545</v>
      </c>
      <c r="D502" s="89" t="s">
        <v>541</v>
      </c>
      <c r="E502" s="89" t="s">
        <v>806</v>
      </c>
      <c r="F502" s="89" t="s">
        <v>107</v>
      </c>
      <c r="G502" s="171">
        <f>SUM(G503)</f>
        <v>219819.8</v>
      </c>
    </row>
    <row r="503" spans="1:7" ht="15.75">
      <c r="A503" s="88" t="s">
        <v>773</v>
      </c>
      <c r="B503" s="89" t="s">
        <v>3</v>
      </c>
      <c r="C503" s="89" t="s">
        <v>545</v>
      </c>
      <c r="D503" s="89" t="s">
        <v>541</v>
      </c>
      <c r="E503" s="89" t="s">
        <v>806</v>
      </c>
      <c r="F503" s="89" t="s">
        <v>774</v>
      </c>
      <c r="G503" s="171">
        <v>219819.8</v>
      </c>
    </row>
    <row r="504" spans="1:7" ht="31.5">
      <c r="A504" s="88" t="s">
        <v>583</v>
      </c>
      <c r="B504" s="89" t="s">
        <v>3</v>
      </c>
      <c r="C504" s="89" t="s">
        <v>545</v>
      </c>
      <c r="D504" s="89" t="s">
        <v>541</v>
      </c>
      <c r="E504" s="89" t="s">
        <v>806</v>
      </c>
      <c r="F504" s="89" t="s">
        <v>584</v>
      </c>
      <c r="G504" s="171">
        <f>SUM(G505)</f>
        <v>18288.3</v>
      </c>
    </row>
    <row r="505" spans="1:7" ht="31.5">
      <c r="A505" s="88" t="s">
        <v>585</v>
      </c>
      <c r="B505" s="89" t="s">
        <v>3</v>
      </c>
      <c r="C505" s="89" t="s">
        <v>545</v>
      </c>
      <c r="D505" s="89" t="s">
        <v>541</v>
      </c>
      <c r="E505" s="89" t="s">
        <v>806</v>
      </c>
      <c r="F505" s="89" t="s">
        <v>586</v>
      </c>
      <c r="G505" s="171">
        <v>18288.3</v>
      </c>
    </row>
    <row r="506" spans="1:7" ht="31.5">
      <c r="A506" s="88" t="s">
        <v>615</v>
      </c>
      <c r="B506" s="89" t="s">
        <v>3</v>
      </c>
      <c r="C506" s="89" t="s">
        <v>545</v>
      </c>
      <c r="D506" s="89" t="s">
        <v>541</v>
      </c>
      <c r="E506" s="89" t="s">
        <v>806</v>
      </c>
      <c r="F506" s="89" t="s">
        <v>616</v>
      </c>
      <c r="G506" s="171">
        <v>103138.1</v>
      </c>
    </row>
    <row r="507" spans="1:7" ht="15.75">
      <c r="A507" s="88" t="s">
        <v>777</v>
      </c>
      <c r="B507" s="89" t="s">
        <v>3</v>
      </c>
      <c r="C507" s="89" t="s">
        <v>545</v>
      </c>
      <c r="D507" s="89" t="s">
        <v>541</v>
      </c>
      <c r="E507" s="89" t="s">
        <v>806</v>
      </c>
      <c r="F507" s="89" t="s">
        <v>778</v>
      </c>
      <c r="G507" s="171">
        <v>103138.1</v>
      </c>
    </row>
    <row r="508" spans="1:7" ht="31.5">
      <c r="A508" s="86" t="s">
        <v>705</v>
      </c>
      <c r="B508" s="87" t="s">
        <v>3</v>
      </c>
      <c r="C508" s="87" t="s">
        <v>545</v>
      </c>
      <c r="D508" s="87" t="s">
        <v>541</v>
      </c>
      <c r="E508" s="87" t="s">
        <v>706</v>
      </c>
      <c r="F508" s="87"/>
      <c r="G508" s="170">
        <f>SUM(G509+G511)</f>
        <v>16330.2</v>
      </c>
    </row>
    <row r="509" spans="1:7" ht="31.5">
      <c r="A509" s="88" t="s">
        <v>583</v>
      </c>
      <c r="B509" s="89" t="s">
        <v>3</v>
      </c>
      <c r="C509" s="89" t="s">
        <v>545</v>
      </c>
      <c r="D509" s="89" t="s">
        <v>541</v>
      </c>
      <c r="E509" s="89" t="s">
        <v>706</v>
      </c>
      <c r="F509" s="89" t="s">
        <v>584</v>
      </c>
      <c r="G509" s="171">
        <v>10615</v>
      </c>
    </row>
    <row r="510" spans="1:7" ht="31.5">
      <c r="A510" s="88" t="s">
        <v>585</v>
      </c>
      <c r="B510" s="89" t="s">
        <v>3</v>
      </c>
      <c r="C510" s="89" t="s">
        <v>545</v>
      </c>
      <c r="D510" s="89" t="s">
        <v>541</v>
      </c>
      <c r="E510" s="89" t="s">
        <v>706</v>
      </c>
      <c r="F510" s="89" t="s">
        <v>586</v>
      </c>
      <c r="G510" s="171">
        <v>10615</v>
      </c>
    </row>
    <row r="511" spans="1:7" ht="31.5">
      <c r="A511" s="88" t="s">
        <v>615</v>
      </c>
      <c r="B511" s="89" t="s">
        <v>3</v>
      </c>
      <c r="C511" s="89" t="s">
        <v>545</v>
      </c>
      <c r="D511" s="89" t="s">
        <v>541</v>
      </c>
      <c r="E511" s="89" t="s">
        <v>706</v>
      </c>
      <c r="F511" s="89" t="s">
        <v>616</v>
      </c>
      <c r="G511" s="171">
        <v>5715.2</v>
      </c>
    </row>
    <row r="512" spans="1:7" ht="15.75">
      <c r="A512" s="88" t="s">
        <v>777</v>
      </c>
      <c r="B512" s="89" t="s">
        <v>3</v>
      </c>
      <c r="C512" s="89" t="s">
        <v>545</v>
      </c>
      <c r="D512" s="89" t="s">
        <v>541</v>
      </c>
      <c r="E512" s="89" t="s">
        <v>706</v>
      </c>
      <c r="F512" s="89" t="s">
        <v>778</v>
      </c>
      <c r="G512" s="171">
        <v>5715.2</v>
      </c>
    </row>
    <row r="513" spans="1:7" ht="31.5">
      <c r="A513" s="157" t="s">
        <v>1017</v>
      </c>
      <c r="B513" s="158" t="s">
        <v>3</v>
      </c>
      <c r="C513" s="158" t="s">
        <v>545</v>
      </c>
      <c r="D513" s="158" t="s">
        <v>541</v>
      </c>
      <c r="E513" s="158" t="s">
        <v>1018</v>
      </c>
      <c r="F513" s="158"/>
      <c r="G513" s="171">
        <f>SUM(G514+G516)</f>
        <v>268.1</v>
      </c>
    </row>
    <row r="514" spans="1:7" ht="31.5">
      <c r="A514" s="159" t="s">
        <v>583</v>
      </c>
      <c r="B514" s="160" t="s">
        <v>3</v>
      </c>
      <c r="C514" s="160" t="s">
        <v>545</v>
      </c>
      <c r="D514" s="160" t="s">
        <v>541</v>
      </c>
      <c r="E514" s="160" t="s">
        <v>1018</v>
      </c>
      <c r="F514" s="160" t="s">
        <v>584</v>
      </c>
      <c r="G514" s="171">
        <f>SUM(G515)</f>
        <v>175</v>
      </c>
    </row>
    <row r="515" spans="1:7" ht="31.5">
      <c r="A515" s="88" t="s">
        <v>585</v>
      </c>
      <c r="B515" s="89" t="s">
        <v>3</v>
      </c>
      <c r="C515" s="89" t="s">
        <v>545</v>
      </c>
      <c r="D515" s="89" t="s">
        <v>541</v>
      </c>
      <c r="E515" s="160" t="s">
        <v>1018</v>
      </c>
      <c r="F515" s="89" t="s">
        <v>586</v>
      </c>
      <c r="G515" s="171">
        <v>175</v>
      </c>
    </row>
    <row r="516" spans="1:7" ht="31.5">
      <c r="A516" s="88" t="s">
        <v>615</v>
      </c>
      <c r="B516" s="89" t="s">
        <v>3</v>
      </c>
      <c r="C516" s="89" t="s">
        <v>545</v>
      </c>
      <c r="D516" s="89" t="s">
        <v>541</v>
      </c>
      <c r="E516" s="160" t="s">
        <v>1018</v>
      </c>
      <c r="F516" s="89" t="s">
        <v>616</v>
      </c>
      <c r="G516" s="171">
        <f>SUM(G517)</f>
        <v>93.1</v>
      </c>
    </row>
    <row r="517" spans="1:7" ht="15.75">
      <c r="A517" s="88" t="s">
        <v>777</v>
      </c>
      <c r="B517" s="89" t="s">
        <v>3</v>
      </c>
      <c r="C517" s="89" t="s">
        <v>545</v>
      </c>
      <c r="D517" s="89" t="s">
        <v>541</v>
      </c>
      <c r="E517" s="160" t="s">
        <v>1018</v>
      </c>
      <c r="F517" s="89" t="s">
        <v>778</v>
      </c>
      <c r="G517" s="171">
        <v>93.1</v>
      </c>
    </row>
    <row r="518" spans="1:7" ht="47.25">
      <c r="A518" s="86" t="s">
        <v>807</v>
      </c>
      <c r="B518" s="87" t="s">
        <v>3</v>
      </c>
      <c r="C518" s="87" t="s">
        <v>545</v>
      </c>
      <c r="D518" s="87" t="s">
        <v>541</v>
      </c>
      <c r="E518" s="87" t="s">
        <v>808</v>
      </c>
      <c r="F518" s="87"/>
      <c r="G518" s="170">
        <f>SUM(G519+G521)</f>
        <v>500</v>
      </c>
    </row>
    <row r="519" spans="1:7" ht="31.5">
      <c r="A519" s="88" t="s">
        <v>583</v>
      </c>
      <c r="B519" s="89" t="s">
        <v>3</v>
      </c>
      <c r="C519" s="89" t="s">
        <v>545</v>
      </c>
      <c r="D519" s="89" t="s">
        <v>541</v>
      </c>
      <c r="E519" s="89" t="s">
        <v>808</v>
      </c>
      <c r="F519" s="89" t="s">
        <v>584</v>
      </c>
      <c r="G519" s="171">
        <v>330</v>
      </c>
    </row>
    <row r="520" spans="1:7" ht="31.5">
      <c r="A520" s="88" t="s">
        <v>585</v>
      </c>
      <c r="B520" s="89" t="s">
        <v>3</v>
      </c>
      <c r="C520" s="89" t="s">
        <v>545</v>
      </c>
      <c r="D520" s="89" t="s">
        <v>541</v>
      </c>
      <c r="E520" s="89" t="s">
        <v>808</v>
      </c>
      <c r="F520" s="89" t="s">
        <v>586</v>
      </c>
      <c r="G520" s="171">
        <v>330</v>
      </c>
    </row>
    <row r="521" spans="1:7" ht="31.5">
      <c r="A521" s="88" t="s">
        <v>615</v>
      </c>
      <c r="B521" s="89" t="s">
        <v>3</v>
      </c>
      <c r="C521" s="89" t="s">
        <v>545</v>
      </c>
      <c r="D521" s="89" t="s">
        <v>541</v>
      </c>
      <c r="E521" s="89" t="s">
        <v>808</v>
      </c>
      <c r="F521" s="89" t="s">
        <v>616</v>
      </c>
      <c r="G521" s="171">
        <v>170</v>
      </c>
    </row>
    <row r="522" spans="1:7" ht="15.75">
      <c r="A522" s="88" t="s">
        <v>777</v>
      </c>
      <c r="B522" s="89" t="s">
        <v>3</v>
      </c>
      <c r="C522" s="89" t="s">
        <v>545</v>
      </c>
      <c r="D522" s="89" t="s">
        <v>541</v>
      </c>
      <c r="E522" s="89" t="s">
        <v>808</v>
      </c>
      <c r="F522" s="89" t="s">
        <v>778</v>
      </c>
      <c r="G522" s="171">
        <v>170</v>
      </c>
    </row>
    <row r="523" spans="1:7" ht="39.75" customHeight="1">
      <c r="A523" s="88" t="s">
        <v>1019</v>
      </c>
      <c r="B523" s="89" t="s">
        <v>3</v>
      </c>
      <c r="C523" s="89" t="s">
        <v>545</v>
      </c>
      <c r="D523" s="89" t="s">
        <v>541</v>
      </c>
      <c r="E523" s="89" t="s">
        <v>1020</v>
      </c>
      <c r="F523" s="89"/>
      <c r="G523" s="171">
        <f>SUM(G524)</f>
        <v>3348.1</v>
      </c>
    </row>
    <row r="524" spans="1:7" ht="31.5">
      <c r="A524" s="159" t="s">
        <v>583</v>
      </c>
      <c r="B524" s="89" t="s">
        <v>3</v>
      </c>
      <c r="C524" s="89" t="s">
        <v>545</v>
      </c>
      <c r="D524" s="89" t="s">
        <v>541</v>
      </c>
      <c r="E524" s="89" t="s">
        <v>1020</v>
      </c>
      <c r="F524" s="89" t="s">
        <v>584</v>
      </c>
      <c r="G524" s="171">
        <v>3348.1</v>
      </c>
    </row>
    <row r="525" spans="1:7" ht="31.5">
      <c r="A525" s="88" t="s">
        <v>585</v>
      </c>
      <c r="B525" s="89" t="s">
        <v>3</v>
      </c>
      <c r="C525" s="89" t="s">
        <v>545</v>
      </c>
      <c r="D525" s="89" t="s">
        <v>541</v>
      </c>
      <c r="E525" s="89" t="s">
        <v>1020</v>
      </c>
      <c r="F525" s="89" t="s">
        <v>586</v>
      </c>
      <c r="G525" s="171">
        <v>3348.1</v>
      </c>
    </row>
    <row r="526" spans="1:7" ht="42.75" customHeight="1">
      <c r="A526" s="88" t="s">
        <v>1021</v>
      </c>
      <c r="B526" s="89" t="s">
        <v>3</v>
      </c>
      <c r="C526" s="89" t="s">
        <v>545</v>
      </c>
      <c r="D526" s="89" t="s">
        <v>541</v>
      </c>
      <c r="E526" s="89" t="s">
        <v>1022</v>
      </c>
      <c r="F526" s="89"/>
      <c r="G526" s="171">
        <f>SUM(G527)</f>
        <v>2350.8</v>
      </c>
    </row>
    <row r="527" spans="1:7" ht="31.5">
      <c r="A527" s="159" t="s">
        <v>583</v>
      </c>
      <c r="B527" s="89" t="s">
        <v>3</v>
      </c>
      <c r="C527" s="89" t="s">
        <v>545</v>
      </c>
      <c r="D527" s="89" t="s">
        <v>541</v>
      </c>
      <c r="E527" s="89" t="s">
        <v>1022</v>
      </c>
      <c r="F527" s="89" t="s">
        <v>584</v>
      </c>
      <c r="G527" s="171">
        <v>2350.8</v>
      </c>
    </row>
    <row r="528" spans="1:7" ht="31.5">
      <c r="A528" s="88" t="s">
        <v>585</v>
      </c>
      <c r="B528" s="89" t="s">
        <v>3</v>
      </c>
      <c r="C528" s="89" t="s">
        <v>545</v>
      </c>
      <c r="D528" s="89" t="s">
        <v>541</v>
      </c>
      <c r="E528" s="89" t="s">
        <v>1022</v>
      </c>
      <c r="F528" s="89" t="s">
        <v>586</v>
      </c>
      <c r="G528" s="171">
        <v>2350.8</v>
      </c>
    </row>
    <row r="529" spans="1:7" ht="45.75" customHeight="1">
      <c r="A529" s="88" t="s">
        <v>1013</v>
      </c>
      <c r="B529" s="89" t="s">
        <v>3</v>
      </c>
      <c r="C529" s="89" t="s">
        <v>545</v>
      </c>
      <c r="D529" s="89" t="s">
        <v>541</v>
      </c>
      <c r="E529" s="89" t="s">
        <v>1014</v>
      </c>
      <c r="F529" s="89"/>
      <c r="G529" s="171">
        <f>SUM(G530)</f>
        <v>200</v>
      </c>
    </row>
    <row r="530" spans="1:7" ht="31.5">
      <c r="A530" s="159" t="s">
        <v>583</v>
      </c>
      <c r="B530" s="89" t="s">
        <v>3</v>
      </c>
      <c r="C530" s="89" t="s">
        <v>545</v>
      </c>
      <c r="D530" s="89" t="s">
        <v>541</v>
      </c>
      <c r="E530" s="89" t="s">
        <v>1014</v>
      </c>
      <c r="F530" s="89" t="s">
        <v>584</v>
      </c>
      <c r="G530" s="171">
        <v>200</v>
      </c>
    </row>
    <row r="531" spans="1:7" ht="31.5">
      <c r="A531" s="88" t="s">
        <v>585</v>
      </c>
      <c r="B531" s="89" t="s">
        <v>3</v>
      </c>
      <c r="C531" s="89" t="s">
        <v>545</v>
      </c>
      <c r="D531" s="89" t="s">
        <v>541</v>
      </c>
      <c r="E531" s="89" t="s">
        <v>1014</v>
      </c>
      <c r="F531" s="89" t="s">
        <v>586</v>
      </c>
      <c r="G531" s="171">
        <v>200</v>
      </c>
    </row>
    <row r="532" spans="1:7" ht="31.5">
      <c r="A532" s="86" t="s">
        <v>733</v>
      </c>
      <c r="B532" s="87" t="s">
        <v>3</v>
      </c>
      <c r="C532" s="87" t="s">
        <v>545</v>
      </c>
      <c r="D532" s="87" t="s">
        <v>541</v>
      </c>
      <c r="E532" s="87" t="s">
        <v>734</v>
      </c>
      <c r="F532" s="87"/>
      <c r="G532" s="170">
        <v>60</v>
      </c>
    </row>
    <row r="533" spans="1:7" ht="31.5">
      <c r="A533" s="88" t="s">
        <v>583</v>
      </c>
      <c r="B533" s="89" t="s">
        <v>3</v>
      </c>
      <c r="C533" s="89" t="s">
        <v>545</v>
      </c>
      <c r="D533" s="89" t="s">
        <v>541</v>
      </c>
      <c r="E533" s="89" t="s">
        <v>734</v>
      </c>
      <c r="F533" s="89" t="s">
        <v>584</v>
      </c>
      <c r="G533" s="171">
        <v>60</v>
      </c>
    </row>
    <row r="534" spans="1:7" ht="31.5">
      <c r="A534" s="88" t="s">
        <v>585</v>
      </c>
      <c r="B534" s="89" t="s">
        <v>3</v>
      </c>
      <c r="C534" s="89" t="s">
        <v>545</v>
      </c>
      <c r="D534" s="89" t="s">
        <v>541</v>
      </c>
      <c r="E534" s="89" t="s">
        <v>734</v>
      </c>
      <c r="F534" s="89" t="s">
        <v>586</v>
      </c>
      <c r="G534" s="171">
        <v>60</v>
      </c>
    </row>
    <row r="535" spans="1:7" ht="31.5">
      <c r="A535" s="86" t="s">
        <v>809</v>
      </c>
      <c r="B535" s="87" t="s">
        <v>3</v>
      </c>
      <c r="C535" s="87" t="s">
        <v>545</v>
      </c>
      <c r="D535" s="87" t="s">
        <v>541</v>
      </c>
      <c r="E535" s="87" t="s">
        <v>810</v>
      </c>
      <c r="F535" s="87"/>
      <c r="G535" s="170">
        <f>SUM(G536+G538)</f>
        <v>2961</v>
      </c>
    </row>
    <row r="536" spans="1:7" ht="31.5">
      <c r="A536" s="88" t="s">
        <v>583</v>
      </c>
      <c r="B536" s="89" t="s">
        <v>3</v>
      </c>
      <c r="C536" s="89" t="s">
        <v>545</v>
      </c>
      <c r="D536" s="89" t="s">
        <v>541</v>
      </c>
      <c r="E536" s="89" t="s">
        <v>810</v>
      </c>
      <c r="F536" s="89" t="s">
        <v>584</v>
      </c>
      <c r="G536" s="171">
        <v>2299.8</v>
      </c>
    </row>
    <row r="537" spans="1:7" ht="31.5">
      <c r="A537" s="88" t="s">
        <v>585</v>
      </c>
      <c r="B537" s="89" t="s">
        <v>3</v>
      </c>
      <c r="C537" s="89" t="s">
        <v>545</v>
      </c>
      <c r="D537" s="89" t="s">
        <v>541</v>
      </c>
      <c r="E537" s="89" t="s">
        <v>810</v>
      </c>
      <c r="F537" s="89" t="s">
        <v>586</v>
      </c>
      <c r="G537" s="171">
        <v>2299.8</v>
      </c>
    </row>
    <row r="538" spans="1:7" ht="31.5">
      <c r="A538" s="88" t="s">
        <v>615</v>
      </c>
      <c r="B538" s="89" t="s">
        <v>3</v>
      </c>
      <c r="C538" s="89" t="s">
        <v>545</v>
      </c>
      <c r="D538" s="89" t="s">
        <v>541</v>
      </c>
      <c r="E538" s="89" t="s">
        <v>810</v>
      </c>
      <c r="F538" s="89" t="s">
        <v>616</v>
      </c>
      <c r="G538" s="171">
        <v>661.2</v>
      </c>
    </row>
    <row r="539" spans="1:7" ht="15.75">
      <c r="A539" s="88" t="s">
        <v>777</v>
      </c>
      <c r="B539" s="89" t="s">
        <v>3</v>
      </c>
      <c r="C539" s="89" t="s">
        <v>545</v>
      </c>
      <c r="D539" s="89" t="s">
        <v>541</v>
      </c>
      <c r="E539" s="89" t="s">
        <v>810</v>
      </c>
      <c r="F539" s="89" t="s">
        <v>778</v>
      </c>
      <c r="G539" s="171">
        <v>661.2</v>
      </c>
    </row>
    <row r="540" spans="1:7" ht="31.5">
      <c r="A540" s="86" t="s">
        <v>811</v>
      </c>
      <c r="B540" s="87" t="s">
        <v>3</v>
      </c>
      <c r="C540" s="87" t="s">
        <v>545</v>
      </c>
      <c r="D540" s="87" t="s">
        <v>541</v>
      </c>
      <c r="E540" s="87" t="s">
        <v>812</v>
      </c>
      <c r="F540" s="87"/>
      <c r="G540" s="170">
        <f>SUM(G541+G543)</f>
        <v>2858.8</v>
      </c>
    </row>
    <row r="541" spans="1:7" ht="31.5">
      <c r="A541" s="88" t="s">
        <v>583</v>
      </c>
      <c r="B541" s="89" t="s">
        <v>3</v>
      </c>
      <c r="C541" s="89" t="s">
        <v>545</v>
      </c>
      <c r="D541" s="89" t="s">
        <v>541</v>
      </c>
      <c r="E541" s="89" t="s">
        <v>812</v>
      </c>
      <c r="F541" s="89" t="s">
        <v>584</v>
      </c>
      <c r="G541" s="171">
        <v>2433.3</v>
      </c>
    </row>
    <row r="542" spans="1:7" ht="31.5">
      <c r="A542" s="88" t="s">
        <v>585</v>
      </c>
      <c r="B542" s="89" t="s">
        <v>3</v>
      </c>
      <c r="C542" s="89" t="s">
        <v>545</v>
      </c>
      <c r="D542" s="89" t="s">
        <v>541</v>
      </c>
      <c r="E542" s="89" t="s">
        <v>812</v>
      </c>
      <c r="F542" s="89" t="s">
        <v>586</v>
      </c>
      <c r="G542" s="171">
        <v>2433.3</v>
      </c>
    </row>
    <row r="543" spans="1:7" ht="31.5">
      <c r="A543" s="88" t="s">
        <v>615</v>
      </c>
      <c r="B543" s="89" t="s">
        <v>3</v>
      </c>
      <c r="C543" s="89" t="s">
        <v>545</v>
      </c>
      <c r="D543" s="89" t="s">
        <v>541</v>
      </c>
      <c r="E543" s="89" t="s">
        <v>812</v>
      </c>
      <c r="F543" s="89" t="s">
        <v>616</v>
      </c>
      <c r="G543" s="171">
        <v>425.5</v>
      </c>
    </row>
    <row r="544" spans="1:7" ht="15.75">
      <c r="A544" s="88" t="s">
        <v>777</v>
      </c>
      <c r="B544" s="89" t="s">
        <v>3</v>
      </c>
      <c r="C544" s="89" t="s">
        <v>545</v>
      </c>
      <c r="D544" s="89" t="s">
        <v>541</v>
      </c>
      <c r="E544" s="89" t="s">
        <v>812</v>
      </c>
      <c r="F544" s="89" t="s">
        <v>778</v>
      </c>
      <c r="G544" s="171">
        <v>425.5</v>
      </c>
    </row>
    <row r="545" spans="1:7" ht="31.5">
      <c r="A545" s="86" t="s">
        <v>795</v>
      </c>
      <c r="B545" s="87" t="s">
        <v>3</v>
      </c>
      <c r="C545" s="87" t="s">
        <v>545</v>
      </c>
      <c r="D545" s="87" t="s">
        <v>541</v>
      </c>
      <c r="E545" s="87" t="s">
        <v>796</v>
      </c>
      <c r="F545" s="87"/>
      <c r="G545" s="170">
        <f>SUM(G546+G548)</f>
        <v>365</v>
      </c>
    </row>
    <row r="546" spans="1:7" ht="31.5">
      <c r="A546" s="88" t="s">
        <v>583</v>
      </c>
      <c r="B546" s="89" t="s">
        <v>3</v>
      </c>
      <c r="C546" s="89" t="s">
        <v>545</v>
      </c>
      <c r="D546" s="89" t="s">
        <v>541</v>
      </c>
      <c r="E546" s="89" t="s">
        <v>796</v>
      </c>
      <c r="F546" s="89" t="s">
        <v>584</v>
      </c>
      <c r="G546" s="171">
        <v>360</v>
      </c>
    </row>
    <row r="547" spans="1:7" ht="31.5">
      <c r="A547" s="88" t="s">
        <v>585</v>
      </c>
      <c r="B547" s="89" t="s">
        <v>3</v>
      </c>
      <c r="C547" s="89" t="s">
        <v>545</v>
      </c>
      <c r="D547" s="89" t="s">
        <v>541</v>
      </c>
      <c r="E547" s="89" t="s">
        <v>796</v>
      </c>
      <c r="F547" s="89" t="s">
        <v>586</v>
      </c>
      <c r="G547" s="171">
        <v>360</v>
      </c>
    </row>
    <row r="548" spans="1:7" ht="31.5">
      <c r="A548" s="88" t="s">
        <v>615</v>
      </c>
      <c r="B548" s="89" t="s">
        <v>3</v>
      </c>
      <c r="C548" s="89" t="s">
        <v>545</v>
      </c>
      <c r="D548" s="89" t="s">
        <v>541</v>
      </c>
      <c r="E548" s="89" t="s">
        <v>796</v>
      </c>
      <c r="F548" s="89" t="s">
        <v>616</v>
      </c>
      <c r="G548" s="171">
        <v>5</v>
      </c>
    </row>
    <row r="549" spans="1:7" ht="15.75">
      <c r="A549" s="88" t="s">
        <v>777</v>
      </c>
      <c r="B549" s="89" t="s">
        <v>3</v>
      </c>
      <c r="C549" s="89" t="s">
        <v>545</v>
      </c>
      <c r="D549" s="89" t="s">
        <v>541</v>
      </c>
      <c r="E549" s="89" t="s">
        <v>796</v>
      </c>
      <c r="F549" s="89" t="s">
        <v>778</v>
      </c>
      <c r="G549" s="171">
        <v>5</v>
      </c>
    </row>
    <row r="550" spans="1:7" ht="31.5">
      <c r="A550" s="86" t="s">
        <v>757</v>
      </c>
      <c r="B550" s="87" t="s">
        <v>3</v>
      </c>
      <c r="C550" s="87" t="s">
        <v>545</v>
      </c>
      <c r="D550" s="87" t="s">
        <v>541</v>
      </c>
      <c r="E550" s="87" t="s">
        <v>758</v>
      </c>
      <c r="F550" s="87"/>
      <c r="G550" s="170">
        <f>SUM(G551+G553)</f>
        <v>6300</v>
      </c>
    </row>
    <row r="551" spans="1:7" ht="31.5">
      <c r="A551" s="88" t="s">
        <v>583</v>
      </c>
      <c r="B551" s="89" t="s">
        <v>3</v>
      </c>
      <c r="C551" s="89" t="s">
        <v>545</v>
      </c>
      <c r="D551" s="89" t="s">
        <v>541</v>
      </c>
      <c r="E551" s="89" t="s">
        <v>758</v>
      </c>
      <c r="F551" s="89" t="s">
        <v>584</v>
      </c>
      <c r="G551" s="171">
        <v>4795</v>
      </c>
    </row>
    <row r="552" spans="1:7" ht="31.5">
      <c r="A552" s="88" t="s">
        <v>585</v>
      </c>
      <c r="B552" s="89" t="s">
        <v>3</v>
      </c>
      <c r="C552" s="89" t="s">
        <v>545</v>
      </c>
      <c r="D552" s="89" t="s">
        <v>541</v>
      </c>
      <c r="E552" s="89" t="s">
        <v>758</v>
      </c>
      <c r="F552" s="89" t="s">
        <v>586</v>
      </c>
      <c r="G552" s="171">
        <v>4795</v>
      </c>
    </row>
    <row r="553" spans="1:7" ht="31.5">
      <c r="A553" s="88" t="s">
        <v>615</v>
      </c>
      <c r="B553" s="89" t="s">
        <v>3</v>
      </c>
      <c r="C553" s="89" t="s">
        <v>545</v>
      </c>
      <c r="D553" s="89" t="s">
        <v>541</v>
      </c>
      <c r="E553" s="89" t="s">
        <v>758</v>
      </c>
      <c r="F553" s="89" t="s">
        <v>616</v>
      </c>
      <c r="G553" s="171">
        <v>1505</v>
      </c>
    </row>
    <row r="554" spans="1:7" ht="15.75">
      <c r="A554" s="88" t="s">
        <v>777</v>
      </c>
      <c r="B554" s="89" t="s">
        <v>3</v>
      </c>
      <c r="C554" s="89" t="s">
        <v>545</v>
      </c>
      <c r="D554" s="89" t="s">
        <v>541</v>
      </c>
      <c r="E554" s="89" t="s">
        <v>758</v>
      </c>
      <c r="F554" s="89" t="s">
        <v>778</v>
      </c>
      <c r="G554" s="171">
        <v>1505</v>
      </c>
    </row>
    <row r="555" spans="1:9" s="80" customFormat="1" ht="15.75">
      <c r="A555" s="85" t="s">
        <v>548</v>
      </c>
      <c r="B555" s="83" t="s">
        <v>3</v>
      </c>
      <c r="C555" s="83" t="s">
        <v>545</v>
      </c>
      <c r="D555" s="83" t="s">
        <v>517</v>
      </c>
      <c r="E555" s="83"/>
      <c r="F555" s="83"/>
      <c r="G555" s="169">
        <f>G556+G563+G569+G574+G579+G584+G589+G592+G595+G598+G603+G608+G566</f>
        <v>88758.00000000001</v>
      </c>
      <c r="I555" s="92"/>
    </row>
    <row r="556" spans="1:7" ht="31.5">
      <c r="A556" s="86" t="s">
        <v>815</v>
      </c>
      <c r="B556" s="87" t="s">
        <v>3</v>
      </c>
      <c r="C556" s="87" t="s">
        <v>545</v>
      </c>
      <c r="D556" s="87" t="s">
        <v>517</v>
      </c>
      <c r="E556" s="87" t="s">
        <v>816</v>
      </c>
      <c r="F556" s="87"/>
      <c r="G556" s="170">
        <f>G557+G559+G561</f>
        <v>29537.4</v>
      </c>
    </row>
    <row r="557" spans="1:7" ht="63">
      <c r="A557" s="88" t="s">
        <v>578</v>
      </c>
      <c r="B557" s="89" t="s">
        <v>3</v>
      </c>
      <c r="C557" s="89" t="s">
        <v>545</v>
      </c>
      <c r="D557" s="89" t="s">
        <v>517</v>
      </c>
      <c r="E557" s="89" t="s">
        <v>816</v>
      </c>
      <c r="F557" s="89" t="s">
        <v>107</v>
      </c>
      <c r="G557" s="171">
        <v>26483.8</v>
      </c>
    </row>
    <row r="558" spans="1:7" ht="15.75">
      <c r="A558" s="88" t="s">
        <v>773</v>
      </c>
      <c r="B558" s="89" t="s">
        <v>3</v>
      </c>
      <c r="C558" s="89" t="s">
        <v>545</v>
      </c>
      <c r="D558" s="89" t="s">
        <v>517</v>
      </c>
      <c r="E558" s="89" t="s">
        <v>816</v>
      </c>
      <c r="F558" s="89" t="s">
        <v>774</v>
      </c>
      <c r="G558" s="171">
        <v>26483.8</v>
      </c>
    </row>
    <row r="559" spans="1:7" ht="31.5">
      <c r="A559" s="88" t="s">
        <v>583</v>
      </c>
      <c r="B559" s="89" t="s">
        <v>3</v>
      </c>
      <c r="C559" s="89" t="s">
        <v>545</v>
      </c>
      <c r="D559" s="89" t="s">
        <v>517</v>
      </c>
      <c r="E559" s="89" t="s">
        <v>816</v>
      </c>
      <c r="F559" s="89" t="s">
        <v>584</v>
      </c>
      <c r="G559" s="171">
        <v>3006.9</v>
      </c>
    </row>
    <row r="560" spans="1:7" ht="31.5">
      <c r="A560" s="88" t="s">
        <v>585</v>
      </c>
      <c r="B560" s="89" t="s">
        <v>3</v>
      </c>
      <c r="C560" s="89" t="s">
        <v>545</v>
      </c>
      <c r="D560" s="89" t="s">
        <v>517</v>
      </c>
      <c r="E560" s="89" t="s">
        <v>816</v>
      </c>
      <c r="F560" s="89" t="s">
        <v>586</v>
      </c>
      <c r="G560" s="171">
        <v>3006.9</v>
      </c>
    </row>
    <row r="561" spans="1:7" ht="15.75">
      <c r="A561" s="88" t="s">
        <v>595</v>
      </c>
      <c r="B561" s="89" t="s">
        <v>3</v>
      </c>
      <c r="C561" s="89" t="s">
        <v>545</v>
      </c>
      <c r="D561" s="89" t="s">
        <v>517</v>
      </c>
      <c r="E561" s="89" t="s">
        <v>816</v>
      </c>
      <c r="F561" s="89" t="s">
        <v>596</v>
      </c>
      <c r="G561" s="171">
        <v>46.7</v>
      </c>
    </row>
    <row r="562" spans="1:7" ht="15.75">
      <c r="A562" s="88" t="s">
        <v>597</v>
      </c>
      <c r="B562" s="89" t="s">
        <v>3</v>
      </c>
      <c r="C562" s="89" t="s">
        <v>545</v>
      </c>
      <c r="D562" s="89" t="s">
        <v>517</v>
      </c>
      <c r="E562" s="89" t="s">
        <v>816</v>
      </c>
      <c r="F562" s="89" t="s">
        <v>598</v>
      </c>
      <c r="G562" s="171">
        <v>46.7</v>
      </c>
    </row>
    <row r="563" spans="1:7" ht="31.5">
      <c r="A563" s="86" t="s">
        <v>817</v>
      </c>
      <c r="B563" s="87" t="s">
        <v>3</v>
      </c>
      <c r="C563" s="87" t="s">
        <v>545</v>
      </c>
      <c r="D563" s="87" t="s">
        <v>517</v>
      </c>
      <c r="E563" s="87" t="s">
        <v>818</v>
      </c>
      <c r="F563" s="87"/>
      <c r="G563" s="170">
        <f>G564</f>
        <v>36652.2</v>
      </c>
    </row>
    <row r="564" spans="1:7" ht="31.5">
      <c r="A564" s="88" t="s">
        <v>615</v>
      </c>
      <c r="B564" s="89" t="s">
        <v>3</v>
      </c>
      <c r="C564" s="89" t="s">
        <v>545</v>
      </c>
      <c r="D564" s="89" t="s">
        <v>517</v>
      </c>
      <c r="E564" s="89" t="s">
        <v>818</v>
      </c>
      <c r="F564" s="89" t="s">
        <v>616</v>
      </c>
      <c r="G564" s="171">
        <v>36652.2</v>
      </c>
    </row>
    <row r="565" spans="1:7" ht="15.75">
      <c r="A565" s="88" t="s">
        <v>777</v>
      </c>
      <c r="B565" s="89" t="s">
        <v>3</v>
      </c>
      <c r="C565" s="89" t="s">
        <v>545</v>
      </c>
      <c r="D565" s="89" t="s">
        <v>517</v>
      </c>
      <c r="E565" s="89" t="s">
        <v>818</v>
      </c>
      <c r="F565" s="89" t="s">
        <v>778</v>
      </c>
      <c r="G565" s="171">
        <v>36652.2</v>
      </c>
    </row>
    <row r="566" spans="1:7" ht="31.5">
      <c r="A566" s="86" t="s">
        <v>1024</v>
      </c>
      <c r="B566" s="87" t="s">
        <v>3</v>
      </c>
      <c r="C566" s="87" t="s">
        <v>545</v>
      </c>
      <c r="D566" s="87" t="s">
        <v>517</v>
      </c>
      <c r="E566" s="87" t="s">
        <v>1023</v>
      </c>
      <c r="F566" s="87"/>
      <c r="G566" s="170">
        <f>G567</f>
        <v>11127.6</v>
      </c>
    </row>
    <row r="567" spans="1:8" ht="31.5">
      <c r="A567" s="88" t="s">
        <v>615</v>
      </c>
      <c r="B567" s="89" t="s">
        <v>3</v>
      </c>
      <c r="C567" s="89" t="s">
        <v>545</v>
      </c>
      <c r="D567" s="89" t="s">
        <v>517</v>
      </c>
      <c r="E567" s="87" t="s">
        <v>1023</v>
      </c>
      <c r="F567" s="89" t="s">
        <v>616</v>
      </c>
      <c r="G567" s="171">
        <v>11127.6</v>
      </c>
      <c r="H567" s="80"/>
    </row>
    <row r="568" spans="1:8" ht="15.75">
      <c r="A568" s="88" t="s">
        <v>777</v>
      </c>
      <c r="B568" s="89" t="s">
        <v>3</v>
      </c>
      <c r="C568" s="89" t="s">
        <v>545</v>
      </c>
      <c r="D568" s="89" t="s">
        <v>517</v>
      </c>
      <c r="E568" s="87" t="s">
        <v>1023</v>
      </c>
      <c r="F568" s="89" t="s">
        <v>778</v>
      </c>
      <c r="G568" s="171">
        <v>11127.6</v>
      </c>
      <c r="H568" s="80"/>
    </row>
    <row r="569" spans="1:8" ht="31.5">
      <c r="A569" s="86" t="s">
        <v>819</v>
      </c>
      <c r="B569" s="87" t="s">
        <v>3</v>
      </c>
      <c r="C569" s="87" t="s">
        <v>545</v>
      </c>
      <c r="D569" s="87" t="s">
        <v>517</v>
      </c>
      <c r="E569" s="87" t="s">
        <v>820</v>
      </c>
      <c r="F569" s="87"/>
      <c r="G569" s="170">
        <f>G570+G572</f>
        <v>1532.4</v>
      </c>
      <c r="H569" s="80"/>
    </row>
    <row r="570" spans="1:7" ht="31.5">
      <c r="A570" s="88" t="s">
        <v>583</v>
      </c>
      <c r="B570" s="89" t="s">
        <v>3</v>
      </c>
      <c r="C570" s="89" t="s">
        <v>545</v>
      </c>
      <c r="D570" s="89" t="s">
        <v>517</v>
      </c>
      <c r="E570" s="89" t="s">
        <v>820</v>
      </c>
      <c r="F570" s="89" t="s">
        <v>584</v>
      </c>
      <c r="G570" s="171">
        <v>902.4</v>
      </c>
    </row>
    <row r="571" spans="1:7" ht="31.5">
      <c r="A571" s="88" t="s">
        <v>585</v>
      </c>
      <c r="B571" s="89" t="s">
        <v>3</v>
      </c>
      <c r="C571" s="89" t="s">
        <v>545</v>
      </c>
      <c r="D571" s="89" t="s">
        <v>517</v>
      </c>
      <c r="E571" s="89" t="s">
        <v>820</v>
      </c>
      <c r="F571" s="89" t="s">
        <v>586</v>
      </c>
      <c r="G571" s="171">
        <v>902.4</v>
      </c>
    </row>
    <row r="572" spans="1:7" ht="31.5">
      <c r="A572" s="88" t="s">
        <v>615</v>
      </c>
      <c r="B572" s="89" t="s">
        <v>3</v>
      </c>
      <c r="C572" s="89" t="s">
        <v>545</v>
      </c>
      <c r="D572" s="89" t="s">
        <v>517</v>
      </c>
      <c r="E572" s="89" t="s">
        <v>820</v>
      </c>
      <c r="F572" s="89" t="s">
        <v>616</v>
      </c>
      <c r="G572" s="171">
        <v>630</v>
      </c>
    </row>
    <row r="573" spans="1:7" ht="15.75">
      <c r="A573" s="88" t="s">
        <v>777</v>
      </c>
      <c r="B573" s="89" t="s">
        <v>3</v>
      </c>
      <c r="C573" s="89" t="s">
        <v>545</v>
      </c>
      <c r="D573" s="89" t="s">
        <v>517</v>
      </c>
      <c r="E573" s="89" t="s">
        <v>820</v>
      </c>
      <c r="F573" s="89" t="s">
        <v>778</v>
      </c>
      <c r="G573" s="171">
        <v>630</v>
      </c>
    </row>
    <row r="574" spans="1:7" ht="31.5">
      <c r="A574" s="86" t="s">
        <v>821</v>
      </c>
      <c r="B574" s="87" t="s">
        <v>3</v>
      </c>
      <c r="C574" s="87" t="s">
        <v>545</v>
      </c>
      <c r="D574" s="87" t="s">
        <v>517</v>
      </c>
      <c r="E574" s="87" t="s">
        <v>822</v>
      </c>
      <c r="F574" s="87"/>
      <c r="G574" s="170">
        <f>G575+G577</f>
        <v>1461.8</v>
      </c>
    </row>
    <row r="575" spans="1:7" ht="31.5">
      <c r="A575" s="88" t="s">
        <v>583</v>
      </c>
      <c r="B575" s="89" t="s">
        <v>3</v>
      </c>
      <c r="C575" s="89" t="s">
        <v>545</v>
      </c>
      <c r="D575" s="89" t="s">
        <v>517</v>
      </c>
      <c r="E575" s="89" t="s">
        <v>822</v>
      </c>
      <c r="F575" s="89" t="s">
        <v>584</v>
      </c>
      <c r="G575" s="171">
        <v>1261.8</v>
      </c>
    </row>
    <row r="576" spans="1:7" ht="31.5">
      <c r="A576" s="88" t="s">
        <v>585</v>
      </c>
      <c r="B576" s="89" t="s">
        <v>3</v>
      </c>
      <c r="C576" s="89" t="s">
        <v>545</v>
      </c>
      <c r="D576" s="89" t="s">
        <v>517</v>
      </c>
      <c r="E576" s="89" t="s">
        <v>822</v>
      </c>
      <c r="F576" s="89" t="s">
        <v>586</v>
      </c>
      <c r="G576" s="171">
        <v>1261.8</v>
      </c>
    </row>
    <row r="577" spans="1:7" ht="31.5">
      <c r="A577" s="88" t="s">
        <v>615</v>
      </c>
      <c r="B577" s="89" t="s">
        <v>3</v>
      </c>
      <c r="C577" s="89" t="s">
        <v>545</v>
      </c>
      <c r="D577" s="89" t="s">
        <v>517</v>
      </c>
      <c r="E577" s="89" t="s">
        <v>822</v>
      </c>
      <c r="F577" s="89" t="s">
        <v>616</v>
      </c>
      <c r="G577" s="171">
        <v>200</v>
      </c>
    </row>
    <row r="578" spans="1:7" ht="15.75">
      <c r="A578" s="88" t="s">
        <v>777</v>
      </c>
      <c r="B578" s="89" t="s">
        <v>3</v>
      </c>
      <c r="C578" s="89" t="s">
        <v>545</v>
      </c>
      <c r="D578" s="89" t="s">
        <v>517</v>
      </c>
      <c r="E578" s="89" t="s">
        <v>822</v>
      </c>
      <c r="F578" s="89" t="s">
        <v>778</v>
      </c>
      <c r="G578" s="171">
        <v>200</v>
      </c>
    </row>
    <row r="579" spans="1:7" ht="47.25">
      <c r="A579" s="86" t="s">
        <v>823</v>
      </c>
      <c r="B579" s="87" t="s">
        <v>3</v>
      </c>
      <c r="C579" s="87" t="s">
        <v>545</v>
      </c>
      <c r="D579" s="87" t="s">
        <v>517</v>
      </c>
      <c r="E579" s="87" t="s">
        <v>824</v>
      </c>
      <c r="F579" s="87"/>
      <c r="G579" s="170">
        <f>G580+G582</f>
        <v>3196.2</v>
      </c>
    </row>
    <row r="580" spans="1:7" ht="63">
      <c r="A580" s="88" t="s">
        <v>578</v>
      </c>
      <c r="B580" s="89" t="s">
        <v>3</v>
      </c>
      <c r="C580" s="89" t="s">
        <v>545</v>
      </c>
      <c r="D580" s="89" t="s">
        <v>517</v>
      </c>
      <c r="E580" s="89" t="s">
        <v>824</v>
      </c>
      <c r="F580" s="89" t="s">
        <v>107</v>
      </c>
      <c r="G580" s="171">
        <v>1721</v>
      </c>
    </row>
    <row r="581" spans="1:7" ht="15.75">
      <c r="A581" s="88" t="s">
        <v>773</v>
      </c>
      <c r="B581" s="89" t="s">
        <v>3</v>
      </c>
      <c r="C581" s="89" t="s">
        <v>545</v>
      </c>
      <c r="D581" s="89" t="s">
        <v>517</v>
      </c>
      <c r="E581" s="89" t="s">
        <v>824</v>
      </c>
      <c r="F581" s="89" t="s">
        <v>774</v>
      </c>
      <c r="G581" s="171">
        <v>1721</v>
      </c>
    </row>
    <row r="582" spans="1:7" ht="31.5">
      <c r="A582" s="88" t="s">
        <v>615</v>
      </c>
      <c r="B582" s="89" t="s">
        <v>3</v>
      </c>
      <c r="C582" s="89" t="s">
        <v>545</v>
      </c>
      <c r="D582" s="89" t="s">
        <v>517</v>
      </c>
      <c r="E582" s="89" t="s">
        <v>824</v>
      </c>
      <c r="F582" s="89" t="s">
        <v>616</v>
      </c>
      <c r="G582" s="171">
        <v>1475.2</v>
      </c>
    </row>
    <row r="583" spans="1:7" ht="15.75">
      <c r="A583" s="88" t="s">
        <v>777</v>
      </c>
      <c r="B583" s="89" t="s">
        <v>3</v>
      </c>
      <c r="C583" s="89" t="s">
        <v>545</v>
      </c>
      <c r="D583" s="89" t="s">
        <v>517</v>
      </c>
      <c r="E583" s="89" t="s">
        <v>824</v>
      </c>
      <c r="F583" s="89" t="s">
        <v>778</v>
      </c>
      <c r="G583" s="171">
        <v>1475.2</v>
      </c>
    </row>
    <row r="584" spans="1:7" ht="31.5">
      <c r="A584" s="86" t="s">
        <v>825</v>
      </c>
      <c r="B584" s="87" t="s">
        <v>3</v>
      </c>
      <c r="C584" s="87" t="s">
        <v>545</v>
      </c>
      <c r="D584" s="87" t="s">
        <v>517</v>
      </c>
      <c r="E584" s="87" t="s">
        <v>826</v>
      </c>
      <c r="F584" s="87"/>
      <c r="G584" s="170">
        <f>G585+G587</f>
        <v>1349.5</v>
      </c>
    </row>
    <row r="585" spans="1:7" ht="31.5">
      <c r="A585" s="88" t="s">
        <v>583</v>
      </c>
      <c r="B585" s="89" t="s">
        <v>3</v>
      </c>
      <c r="C585" s="89" t="s">
        <v>545</v>
      </c>
      <c r="D585" s="89" t="s">
        <v>517</v>
      </c>
      <c r="E585" s="89" t="s">
        <v>826</v>
      </c>
      <c r="F585" s="89" t="s">
        <v>584</v>
      </c>
      <c r="G585" s="171">
        <v>999.5</v>
      </c>
    </row>
    <row r="586" spans="1:7" ht="31.5">
      <c r="A586" s="88" t="s">
        <v>585</v>
      </c>
      <c r="B586" s="89" t="s">
        <v>3</v>
      </c>
      <c r="C586" s="89" t="s">
        <v>545</v>
      </c>
      <c r="D586" s="89" t="s">
        <v>517</v>
      </c>
      <c r="E586" s="89" t="s">
        <v>826</v>
      </c>
      <c r="F586" s="89" t="s">
        <v>586</v>
      </c>
      <c r="G586" s="171">
        <v>999.5</v>
      </c>
    </row>
    <row r="587" spans="1:7" ht="31.5">
      <c r="A587" s="88" t="s">
        <v>615</v>
      </c>
      <c r="B587" s="89" t="s">
        <v>3</v>
      </c>
      <c r="C587" s="89" t="s">
        <v>545</v>
      </c>
      <c r="D587" s="89" t="s">
        <v>517</v>
      </c>
      <c r="E587" s="89" t="s">
        <v>826</v>
      </c>
      <c r="F587" s="89" t="s">
        <v>616</v>
      </c>
      <c r="G587" s="171">
        <v>350</v>
      </c>
    </row>
    <row r="588" spans="1:7" ht="15.75">
      <c r="A588" s="88" t="s">
        <v>777</v>
      </c>
      <c r="B588" s="89" t="s">
        <v>3</v>
      </c>
      <c r="C588" s="89" t="s">
        <v>545</v>
      </c>
      <c r="D588" s="89" t="s">
        <v>517</v>
      </c>
      <c r="E588" s="89" t="s">
        <v>826</v>
      </c>
      <c r="F588" s="89" t="s">
        <v>778</v>
      </c>
      <c r="G588" s="171">
        <v>350</v>
      </c>
    </row>
    <row r="589" spans="1:7" ht="15.75">
      <c r="A589" s="86" t="s">
        <v>747</v>
      </c>
      <c r="B589" s="87" t="s">
        <v>3</v>
      </c>
      <c r="C589" s="87" t="s">
        <v>545</v>
      </c>
      <c r="D589" s="87" t="s">
        <v>517</v>
      </c>
      <c r="E589" s="87" t="s">
        <v>748</v>
      </c>
      <c r="F589" s="87"/>
      <c r="G589" s="170">
        <f>G590</f>
        <v>275</v>
      </c>
    </row>
    <row r="590" spans="1:7" ht="63">
      <c r="A590" s="88" t="s">
        <v>578</v>
      </c>
      <c r="B590" s="89" t="s">
        <v>3</v>
      </c>
      <c r="C590" s="89" t="s">
        <v>545</v>
      </c>
      <c r="D590" s="89" t="s">
        <v>517</v>
      </c>
      <c r="E590" s="89" t="s">
        <v>748</v>
      </c>
      <c r="F590" s="89" t="s">
        <v>107</v>
      </c>
      <c r="G590" s="171">
        <v>275</v>
      </c>
    </row>
    <row r="591" spans="1:7" ht="15.75">
      <c r="A591" s="88" t="s">
        <v>773</v>
      </c>
      <c r="B591" s="89" t="s">
        <v>3</v>
      </c>
      <c r="C591" s="89" t="s">
        <v>545</v>
      </c>
      <c r="D591" s="89" t="s">
        <v>517</v>
      </c>
      <c r="E591" s="89" t="s">
        <v>748</v>
      </c>
      <c r="F591" s="89" t="s">
        <v>774</v>
      </c>
      <c r="G591" s="171">
        <v>275</v>
      </c>
    </row>
    <row r="592" spans="1:7" ht="15.75">
      <c r="A592" s="86" t="s">
        <v>751</v>
      </c>
      <c r="B592" s="87" t="s">
        <v>3</v>
      </c>
      <c r="C592" s="87" t="s">
        <v>545</v>
      </c>
      <c r="D592" s="87" t="s">
        <v>517</v>
      </c>
      <c r="E592" s="87" t="s">
        <v>752</v>
      </c>
      <c r="F592" s="87"/>
      <c r="G592" s="170">
        <f>G593</f>
        <v>55</v>
      </c>
    </row>
    <row r="593" spans="1:7" ht="31.5">
      <c r="A593" s="88" t="s">
        <v>583</v>
      </c>
      <c r="B593" s="89" t="s">
        <v>3</v>
      </c>
      <c r="C593" s="89" t="s">
        <v>545</v>
      </c>
      <c r="D593" s="89" t="s">
        <v>517</v>
      </c>
      <c r="E593" s="89" t="s">
        <v>752</v>
      </c>
      <c r="F593" s="89" t="s">
        <v>584</v>
      </c>
      <c r="G593" s="171">
        <v>55</v>
      </c>
    </row>
    <row r="594" spans="1:7" ht="31.5">
      <c r="A594" s="88" t="s">
        <v>585</v>
      </c>
      <c r="B594" s="89" t="s">
        <v>3</v>
      </c>
      <c r="C594" s="89" t="s">
        <v>545</v>
      </c>
      <c r="D594" s="89" t="s">
        <v>517</v>
      </c>
      <c r="E594" s="89" t="s">
        <v>752</v>
      </c>
      <c r="F594" s="89" t="s">
        <v>586</v>
      </c>
      <c r="G594" s="171">
        <v>55</v>
      </c>
    </row>
    <row r="595" spans="1:7" ht="15.75">
      <c r="A595" s="86" t="s">
        <v>731</v>
      </c>
      <c r="B595" s="87" t="s">
        <v>3</v>
      </c>
      <c r="C595" s="87" t="s">
        <v>545</v>
      </c>
      <c r="D595" s="87" t="s">
        <v>517</v>
      </c>
      <c r="E595" s="87" t="s">
        <v>732</v>
      </c>
      <c r="F595" s="87"/>
      <c r="G595" s="170">
        <f>G596</f>
        <v>235</v>
      </c>
    </row>
    <row r="596" spans="1:7" ht="31.5">
      <c r="A596" s="88" t="s">
        <v>583</v>
      </c>
      <c r="B596" s="89" t="s">
        <v>3</v>
      </c>
      <c r="C596" s="89" t="s">
        <v>545</v>
      </c>
      <c r="D596" s="89" t="s">
        <v>517</v>
      </c>
      <c r="E596" s="89" t="s">
        <v>732</v>
      </c>
      <c r="F596" s="89" t="s">
        <v>584</v>
      </c>
      <c r="G596" s="171">
        <v>235</v>
      </c>
    </row>
    <row r="597" spans="1:7" ht="31.5">
      <c r="A597" s="88" t="s">
        <v>585</v>
      </c>
      <c r="B597" s="89" t="s">
        <v>3</v>
      </c>
      <c r="C597" s="89" t="s">
        <v>545</v>
      </c>
      <c r="D597" s="89" t="s">
        <v>517</v>
      </c>
      <c r="E597" s="89" t="s">
        <v>732</v>
      </c>
      <c r="F597" s="89" t="s">
        <v>586</v>
      </c>
      <c r="G597" s="171">
        <v>235</v>
      </c>
    </row>
    <row r="598" spans="1:7" ht="31.5">
      <c r="A598" s="86" t="s">
        <v>809</v>
      </c>
      <c r="B598" s="87" t="s">
        <v>3</v>
      </c>
      <c r="C598" s="87" t="s">
        <v>545</v>
      </c>
      <c r="D598" s="87" t="s">
        <v>517</v>
      </c>
      <c r="E598" s="87" t="s">
        <v>810</v>
      </c>
      <c r="F598" s="87"/>
      <c r="G598" s="170">
        <f>G599+G601</f>
        <v>563.3</v>
      </c>
    </row>
    <row r="599" spans="1:7" ht="31.5">
      <c r="A599" s="88" t="s">
        <v>583</v>
      </c>
      <c r="B599" s="89" t="s">
        <v>3</v>
      </c>
      <c r="C599" s="89" t="s">
        <v>545</v>
      </c>
      <c r="D599" s="89" t="s">
        <v>517</v>
      </c>
      <c r="E599" s="89" t="s">
        <v>810</v>
      </c>
      <c r="F599" s="89" t="s">
        <v>584</v>
      </c>
      <c r="G599" s="171">
        <v>104.9</v>
      </c>
    </row>
    <row r="600" spans="1:7" ht="31.5">
      <c r="A600" s="88" t="s">
        <v>585</v>
      </c>
      <c r="B600" s="89" t="s">
        <v>3</v>
      </c>
      <c r="C600" s="89" t="s">
        <v>545</v>
      </c>
      <c r="D600" s="89" t="s">
        <v>517</v>
      </c>
      <c r="E600" s="89" t="s">
        <v>810</v>
      </c>
      <c r="F600" s="89" t="s">
        <v>586</v>
      </c>
      <c r="G600" s="171">
        <v>104.9</v>
      </c>
    </row>
    <row r="601" spans="1:7" ht="31.5">
      <c r="A601" s="88" t="s">
        <v>615</v>
      </c>
      <c r="B601" s="89" t="s">
        <v>3</v>
      </c>
      <c r="C601" s="89" t="s">
        <v>545</v>
      </c>
      <c r="D601" s="89" t="s">
        <v>517</v>
      </c>
      <c r="E601" s="89" t="s">
        <v>810</v>
      </c>
      <c r="F601" s="89" t="s">
        <v>616</v>
      </c>
      <c r="G601" s="171">
        <v>458.4</v>
      </c>
    </row>
    <row r="602" spans="1:7" ht="15.75">
      <c r="A602" s="88" t="s">
        <v>777</v>
      </c>
      <c r="B602" s="89" t="s">
        <v>3</v>
      </c>
      <c r="C602" s="89" t="s">
        <v>545</v>
      </c>
      <c r="D602" s="89" t="s">
        <v>517</v>
      </c>
      <c r="E602" s="89" t="s">
        <v>810</v>
      </c>
      <c r="F602" s="89" t="s">
        <v>778</v>
      </c>
      <c r="G602" s="171">
        <v>458.4</v>
      </c>
    </row>
    <row r="603" spans="1:7" ht="31.5">
      <c r="A603" s="86" t="s">
        <v>811</v>
      </c>
      <c r="B603" s="87" t="s">
        <v>3</v>
      </c>
      <c r="C603" s="87" t="s">
        <v>545</v>
      </c>
      <c r="D603" s="87" t="s">
        <v>517</v>
      </c>
      <c r="E603" s="87" t="s">
        <v>812</v>
      </c>
      <c r="F603" s="87"/>
      <c r="G603" s="170">
        <f>G604+G606</f>
        <v>637.6</v>
      </c>
    </row>
    <row r="604" spans="1:7" ht="31.5">
      <c r="A604" s="88" t="s">
        <v>583</v>
      </c>
      <c r="B604" s="89" t="s">
        <v>3</v>
      </c>
      <c r="C604" s="89" t="s">
        <v>545</v>
      </c>
      <c r="D604" s="89" t="s">
        <v>517</v>
      </c>
      <c r="E604" s="89" t="s">
        <v>812</v>
      </c>
      <c r="F604" s="89" t="s">
        <v>584</v>
      </c>
      <c r="G604" s="171">
        <v>209.1</v>
      </c>
    </row>
    <row r="605" spans="1:7" ht="31.5">
      <c r="A605" s="88" t="s">
        <v>585</v>
      </c>
      <c r="B605" s="89" t="s">
        <v>3</v>
      </c>
      <c r="C605" s="89" t="s">
        <v>545</v>
      </c>
      <c r="D605" s="89" t="s">
        <v>517</v>
      </c>
      <c r="E605" s="89" t="s">
        <v>812</v>
      </c>
      <c r="F605" s="89" t="s">
        <v>586</v>
      </c>
      <c r="G605" s="171">
        <v>209.1</v>
      </c>
    </row>
    <row r="606" spans="1:7" ht="31.5">
      <c r="A606" s="88" t="s">
        <v>615</v>
      </c>
      <c r="B606" s="89" t="s">
        <v>3</v>
      </c>
      <c r="C606" s="89" t="s">
        <v>545</v>
      </c>
      <c r="D606" s="89" t="s">
        <v>517</v>
      </c>
      <c r="E606" s="89" t="s">
        <v>812</v>
      </c>
      <c r="F606" s="89" t="s">
        <v>616</v>
      </c>
      <c r="G606" s="171">
        <v>428.5</v>
      </c>
    </row>
    <row r="607" spans="1:7" ht="15.75">
      <c r="A607" s="88" t="s">
        <v>777</v>
      </c>
      <c r="B607" s="89" t="s">
        <v>3</v>
      </c>
      <c r="C607" s="89" t="s">
        <v>545</v>
      </c>
      <c r="D607" s="89" t="s">
        <v>517</v>
      </c>
      <c r="E607" s="89" t="s">
        <v>812</v>
      </c>
      <c r="F607" s="89" t="s">
        <v>778</v>
      </c>
      <c r="G607" s="171">
        <v>428.5</v>
      </c>
    </row>
    <row r="608" spans="1:7" ht="31.5">
      <c r="A608" s="86" t="s">
        <v>757</v>
      </c>
      <c r="B608" s="87" t="s">
        <v>3</v>
      </c>
      <c r="C608" s="87" t="s">
        <v>545</v>
      </c>
      <c r="D608" s="87" t="s">
        <v>517</v>
      </c>
      <c r="E608" s="87" t="s">
        <v>758</v>
      </c>
      <c r="F608" s="87"/>
      <c r="G608" s="170">
        <f>G609+G611</f>
        <v>2135</v>
      </c>
    </row>
    <row r="609" spans="1:7" ht="31.5">
      <c r="A609" s="88" t="s">
        <v>583</v>
      </c>
      <c r="B609" s="89" t="s">
        <v>3</v>
      </c>
      <c r="C609" s="89" t="s">
        <v>545</v>
      </c>
      <c r="D609" s="89" t="s">
        <v>517</v>
      </c>
      <c r="E609" s="89" t="s">
        <v>758</v>
      </c>
      <c r="F609" s="89" t="s">
        <v>584</v>
      </c>
      <c r="G609" s="171">
        <v>200</v>
      </c>
    </row>
    <row r="610" spans="1:7" ht="31.5">
      <c r="A610" s="88" t="s">
        <v>585</v>
      </c>
      <c r="B610" s="89" t="s">
        <v>3</v>
      </c>
      <c r="C610" s="89" t="s">
        <v>545</v>
      </c>
      <c r="D610" s="89" t="s">
        <v>517</v>
      </c>
      <c r="E610" s="89" t="s">
        <v>758</v>
      </c>
      <c r="F610" s="89" t="s">
        <v>586</v>
      </c>
      <c r="G610" s="171">
        <v>200</v>
      </c>
    </row>
    <row r="611" spans="1:7" ht="31.5">
      <c r="A611" s="88" t="s">
        <v>615</v>
      </c>
      <c r="B611" s="89" t="s">
        <v>3</v>
      </c>
      <c r="C611" s="89" t="s">
        <v>545</v>
      </c>
      <c r="D611" s="89" t="s">
        <v>517</v>
      </c>
      <c r="E611" s="89" t="s">
        <v>758</v>
      </c>
      <c r="F611" s="89" t="s">
        <v>616</v>
      </c>
      <c r="G611" s="171">
        <v>1935</v>
      </c>
    </row>
    <row r="612" spans="1:7" ht="15.75">
      <c r="A612" s="88" t="s">
        <v>777</v>
      </c>
      <c r="B612" s="89" t="s">
        <v>3</v>
      </c>
      <c r="C612" s="89" t="s">
        <v>545</v>
      </c>
      <c r="D612" s="89" t="s">
        <v>517</v>
      </c>
      <c r="E612" s="89" t="s">
        <v>758</v>
      </c>
      <c r="F612" s="89" t="s">
        <v>778</v>
      </c>
      <c r="G612" s="171">
        <v>1935</v>
      </c>
    </row>
    <row r="613" spans="1:9" s="80" customFormat="1" ht="15.75">
      <c r="A613" s="85" t="s">
        <v>549</v>
      </c>
      <c r="B613" s="83" t="s">
        <v>3</v>
      </c>
      <c r="C613" s="83" t="s">
        <v>545</v>
      </c>
      <c r="D613" s="83" t="s">
        <v>545</v>
      </c>
      <c r="E613" s="83"/>
      <c r="F613" s="83"/>
      <c r="G613" s="169">
        <f>G614+G619+G622+G625+G632+G639+G644+G651+G654</f>
        <v>14501.3</v>
      </c>
      <c r="I613" s="92"/>
    </row>
    <row r="614" spans="1:7" ht="31.5">
      <c r="A614" s="86" t="s">
        <v>827</v>
      </c>
      <c r="B614" s="87" t="s">
        <v>3</v>
      </c>
      <c r="C614" s="87" t="s">
        <v>545</v>
      </c>
      <c r="D614" s="87" t="s">
        <v>545</v>
      </c>
      <c r="E614" s="87" t="s">
        <v>828</v>
      </c>
      <c r="F614" s="87"/>
      <c r="G614" s="170">
        <f>G615+G617</f>
        <v>1848</v>
      </c>
    </row>
    <row r="615" spans="1:7" ht="63">
      <c r="A615" s="88" t="s">
        <v>578</v>
      </c>
      <c r="B615" s="89" t="s">
        <v>3</v>
      </c>
      <c r="C615" s="89" t="s">
        <v>545</v>
      </c>
      <c r="D615" s="89" t="s">
        <v>545</v>
      </c>
      <c r="E615" s="89" t="s">
        <v>828</v>
      </c>
      <c r="F615" s="89" t="s">
        <v>107</v>
      </c>
      <c r="G615" s="171">
        <v>413.6</v>
      </c>
    </row>
    <row r="616" spans="1:7" ht="15.75">
      <c r="A616" s="88" t="s">
        <v>773</v>
      </c>
      <c r="B616" s="89" t="s">
        <v>3</v>
      </c>
      <c r="C616" s="89" t="s">
        <v>545</v>
      </c>
      <c r="D616" s="89" t="s">
        <v>545</v>
      </c>
      <c r="E616" s="89" t="s">
        <v>828</v>
      </c>
      <c r="F616" s="89" t="s">
        <v>774</v>
      </c>
      <c r="G616" s="171">
        <v>413.6</v>
      </c>
    </row>
    <row r="617" spans="1:7" ht="31.5">
      <c r="A617" s="88" t="s">
        <v>583</v>
      </c>
      <c r="B617" s="89" t="s">
        <v>3</v>
      </c>
      <c r="C617" s="89" t="s">
        <v>545</v>
      </c>
      <c r="D617" s="89" t="s">
        <v>545</v>
      </c>
      <c r="E617" s="89" t="s">
        <v>828</v>
      </c>
      <c r="F617" s="89" t="s">
        <v>584</v>
      </c>
      <c r="G617" s="171">
        <v>1434.4</v>
      </c>
    </row>
    <row r="618" spans="1:7" ht="31.5">
      <c r="A618" s="88" t="s">
        <v>585</v>
      </c>
      <c r="B618" s="89" t="s">
        <v>3</v>
      </c>
      <c r="C618" s="89" t="s">
        <v>545</v>
      </c>
      <c r="D618" s="89" t="s">
        <v>545</v>
      </c>
      <c r="E618" s="89" t="s">
        <v>828</v>
      </c>
      <c r="F618" s="89" t="s">
        <v>586</v>
      </c>
      <c r="G618" s="171">
        <v>1434.4</v>
      </c>
    </row>
    <row r="619" spans="1:7" ht="31.5">
      <c r="A619" s="86" t="s">
        <v>829</v>
      </c>
      <c r="B619" s="87" t="s">
        <v>3</v>
      </c>
      <c r="C619" s="87" t="s">
        <v>545</v>
      </c>
      <c r="D619" s="87" t="s">
        <v>545</v>
      </c>
      <c r="E619" s="87" t="s">
        <v>830</v>
      </c>
      <c r="F619" s="87"/>
      <c r="G619" s="170">
        <f>G620</f>
        <v>394</v>
      </c>
    </row>
    <row r="620" spans="1:7" ht="31.5">
      <c r="A620" s="88" t="s">
        <v>583</v>
      </c>
      <c r="B620" s="89" t="s">
        <v>3</v>
      </c>
      <c r="C620" s="89" t="s">
        <v>545</v>
      </c>
      <c r="D620" s="89" t="s">
        <v>545</v>
      </c>
      <c r="E620" s="89" t="s">
        <v>830</v>
      </c>
      <c r="F620" s="89" t="s">
        <v>584</v>
      </c>
      <c r="G620" s="171">
        <v>394</v>
      </c>
    </row>
    <row r="621" spans="1:7" ht="31.5">
      <c r="A621" s="88" t="s">
        <v>585</v>
      </c>
      <c r="B621" s="89" t="s">
        <v>3</v>
      </c>
      <c r="C621" s="89" t="s">
        <v>545</v>
      </c>
      <c r="D621" s="89" t="s">
        <v>545</v>
      </c>
      <c r="E621" s="89" t="s">
        <v>830</v>
      </c>
      <c r="F621" s="89" t="s">
        <v>586</v>
      </c>
      <c r="G621" s="171">
        <v>394</v>
      </c>
    </row>
    <row r="622" spans="1:7" ht="31.5">
      <c r="A622" s="86" t="s">
        <v>831</v>
      </c>
      <c r="B622" s="87" t="s">
        <v>3</v>
      </c>
      <c r="C622" s="87" t="s">
        <v>545</v>
      </c>
      <c r="D622" s="87" t="s">
        <v>545</v>
      </c>
      <c r="E622" s="87" t="s">
        <v>832</v>
      </c>
      <c r="F622" s="87"/>
      <c r="G622" s="170">
        <f>G623</f>
        <v>319</v>
      </c>
    </row>
    <row r="623" spans="1:7" ht="31.5">
      <c r="A623" s="88" t="s">
        <v>583</v>
      </c>
      <c r="B623" s="89" t="s">
        <v>3</v>
      </c>
      <c r="C623" s="89" t="s">
        <v>545</v>
      </c>
      <c r="D623" s="89" t="s">
        <v>545</v>
      </c>
      <c r="E623" s="89" t="s">
        <v>832</v>
      </c>
      <c r="F623" s="89" t="s">
        <v>584</v>
      </c>
      <c r="G623" s="171">
        <v>319</v>
      </c>
    </row>
    <row r="624" spans="1:7" ht="31.5">
      <c r="A624" s="88" t="s">
        <v>585</v>
      </c>
      <c r="B624" s="89" t="s">
        <v>3</v>
      </c>
      <c r="C624" s="89" t="s">
        <v>545</v>
      </c>
      <c r="D624" s="89" t="s">
        <v>545</v>
      </c>
      <c r="E624" s="89" t="s">
        <v>832</v>
      </c>
      <c r="F624" s="89" t="s">
        <v>586</v>
      </c>
      <c r="G624" s="171">
        <v>319</v>
      </c>
    </row>
    <row r="625" spans="1:7" ht="31.5">
      <c r="A625" s="86" t="s">
        <v>833</v>
      </c>
      <c r="B625" s="87" t="s">
        <v>3</v>
      </c>
      <c r="C625" s="87" t="s">
        <v>545</v>
      </c>
      <c r="D625" s="87" t="s">
        <v>545</v>
      </c>
      <c r="E625" s="87" t="s">
        <v>834</v>
      </c>
      <c r="F625" s="87"/>
      <c r="G625" s="170">
        <f>G626+G628+G630</f>
        <v>2247.7</v>
      </c>
    </row>
    <row r="626" spans="1:7" ht="63">
      <c r="A626" s="88" t="s">
        <v>578</v>
      </c>
      <c r="B626" s="89" t="s">
        <v>3</v>
      </c>
      <c r="C626" s="89" t="s">
        <v>545</v>
      </c>
      <c r="D626" s="89" t="s">
        <v>545</v>
      </c>
      <c r="E626" s="89" t="s">
        <v>834</v>
      </c>
      <c r="F626" s="89" t="s">
        <v>107</v>
      </c>
      <c r="G626" s="171">
        <v>722.5</v>
      </c>
    </row>
    <row r="627" spans="1:7" ht="15.75">
      <c r="A627" s="88" t="s">
        <v>773</v>
      </c>
      <c r="B627" s="89" t="s">
        <v>3</v>
      </c>
      <c r="C627" s="89" t="s">
        <v>545</v>
      </c>
      <c r="D627" s="89" t="s">
        <v>545</v>
      </c>
      <c r="E627" s="89" t="s">
        <v>834</v>
      </c>
      <c r="F627" s="89" t="s">
        <v>774</v>
      </c>
      <c r="G627" s="171">
        <v>722.5</v>
      </c>
    </row>
    <row r="628" spans="1:7" ht="31.5">
      <c r="A628" s="88" t="s">
        <v>583</v>
      </c>
      <c r="B628" s="89" t="s">
        <v>3</v>
      </c>
      <c r="C628" s="89" t="s">
        <v>545</v>
      </c>
      <c r="D628" s="89" t="s">
        <v>545</v>
      </c>
      <c r="E628" s="89" t="s">
        <v>834</v>
      </c>
      <c r="F628" s="89" t="s">
        <v>584</v>
      </c>
      <c r="G628" s="171">
        <v>1068</v>
      </c>
    </row>
    <row r="629" spans="1:7" ht="31.5">
      <c r="A629" s="88" t="s">
        <v>585</v>
      </c>
      <c r="B629" s="89" t="s">
        <v>3</v>
      </c>
      <c r="C629" s="89" t="s">
        <v>545</v>
      </c>
      <c r="D629" s="89" t="s">
        <v>545</v>
      </c>
      <c r="E629" s="89" t="s">
        <v>834</v>
      </c>
      <c r="F629" s="89" t="s">
        <v>586</v>
      </c>
      <c r="G629" s="171">
        <v>1068</v>
      </c>
    </row>
    <row r="630" spans="1:7" ht="31.5">
      <c r="A630" s="88" t="s">
        <v>615</v>
      </c>
      <c r="B630" s="89" t="s">
        <v>3</v>
      </c>
      <c r="C630" s="89" t="s">
        <v>545</v>
      </c>
      <c r="D630" s="89" t="s">
        <v>545</v>
      </c>
      <c r="E630" s="89" t="s">
        <v>834</v>
      </c>
      <c r="F630" s="89" t="s">
        <v>616</v>
      </c>
      <c r="G630" s="171">
        <v>457.2</v>
      </c>
    </row>
    <row r="631" spans="1:7" ht="15.75">
      <c r="A631" s="88" t="s">
        <v>777</v>
      </c>
      <c r="B631" s="89" t="s">
        <v>3</v>
      </c>
      <c r="C631" s="89" t="s">
        <v>545</v>
      </c>
      <c r="D631" s="89" t="s">
        <v>545</v>
      </c>
      <c r="E631" s="89" t="s">
        <v>834</v>
      </c>
      <c r="F631" s="89" t="s">
        <v>778</v>
      </c>
      <c r="G631" s="171">
        <v>457.2</v>
      </c>
    </row>
    <row r="632" spans="1:7" ht="31.5">
      <c r="A632" s="86" t="s">
        <v>835</v>
      </c>
      <c r="B632" s="87" t="s">
        <v>3</v>
      </c>
      <c r="C632" s="87" t="s">
        <v>545</v>
      </c>
      <c r="D632" s="87" t="s">
        <v>545</v>
      </c>
      <c r="E632" s="87" t="s">
        <v>836</v>
      </c>
      <c r="F632" s="87"/>
      <c r="G632" s="170">
        <f>G633+G635+G637</f>
        <v>3930.6</v>
      </c>
    </row>
    <row r="633" spans="1:7" ht="63">
      <c r="A633" s="88" t="s">
        <v>578</v>
      </c>
      <c r="B633" s="89" t="s">
        <v>3</v>
      </c>
      <c r="C633" s="89" t="s">
        <v>545</v>
      </c>
      <c r="D633" s="89" t="s">
        <v>545</v>
      </c>
      <c r="E633" s="89" t="s">
        <v>836</v>
      </c>
      <c r="F633" s="89" t="s">
        <v>107</v>
      </c>
      <c r="G633" s="171">
        <v>130.2</v>
      </c>
    </row>
    <row r="634" spans="1:7" ht="15.75">
      <c r="A634" s="88" t="s">
        <v>773</v>
      </c>
      <c r="B634" s="89" t="s">
        <v>3</v>
      </c>
      <c r="C634" s="89" t="s">
        <v>545</v>
      </c>
      <c r="D634" s="89" t="s">
        <v>545</v>
      </c>
      <c r="E634" s="89" t="s">
        <v>836</v>
      </c>
      <c r="F634" s="89" t="s">
        <v>774</v>
      </c>
      <c r="G634" s="171">
        <v>130.2</v>
      </c>
    </row>
    <row r="635" spans="1:7" ht="31.5">
      <c r="A635" s="88" t="s">
        <v>583</v>
      </c>
      <c r="B635" s="89" t="s">
        <v>3</v>
      </c>
      <c r="C635" s="89" t="s">
        <v>545</v>
      </c>
      <c r="D635" s="89" t="s">
        <v>545</v>
      </c>
      <c r="E635" s="89" t="s">
        <v>836</v>
      </c>
      <c r="F635" s="89" t="s">
        <v>584</v>
      </c>
      <c r="G635" s="171">
        <v>2634.5</v>
      </c>
    </row>
    <row r="636" spans="1:7" ht="31.5">
      <c r="A636" s="88" t="s">
        <v>585</v>
      </c>
      <c r="B636" s="89" t="s">
        <v>3</v>
      </c>
      <c r="C636" s="89" t="s">
        <v>545</v>
      </c>
      <c r="D636" s="89" t="s">
        <v>545</v>
      </c>
      <c r="E636" s="89" t="s">
        <v>836</v>
      </c>
      <c r="F636" s="89" t="s">
        <v>586</v>
      </c>
      <c r="G636" s="171">
        <v>2634.5</v>
      </c>
    </row>
    <row r="637" spans="1:7" ht="31.5">
      <c r="A637" s="88" t="s">
        <v>615</v>
      </c>
      <c r="B637" s="89" t="s">
        <v>3</v>
      </c>
      <c r="C637" s="89" t="s">
        <v>545</v>
      </c>
      <c r="D637" s="89" t="s">
        <v>545</v>
      </c>
      <c r="E637" s="89" t="s">
        <v>836</v>
      </c>
      <c r="F637" s="89" t="s">
        <v>616</v>
      </c>
      <c r="G637" s="171">
        <v>1165.9</v>
      </c>
    </row>
    <row r="638" spans="1:7" ht="15.75">
      <c r="A638" s="88" t="s">
        <v>777</v>
      </c>
      <c r="B638" s="89" t="s">
        <v>3</v>
      </c>
      <c r="C638" s="89" t="s">
        <v>545</v>
      </c>
      <c r="D638" s="89" t="s">
        <v>545</v>
      </c>
      <c r="E638" s="89" t="s">
        <v>836</v>
      </c>
      <c r="F638" s="89" t="s">
        <v>778</v>
      </c>
      <c r="G638" s="171">
        <v>1165.9</v>
      </c>
    </row>
    <row r="639" spans="1:7" ht="31.5">
      <c r="A639" s="86" t="s">
        <v>837</v>
      </c>
      <c r="B639" s="87" t="s">
        <v>3</v>
      </c>
      <c r="C639" s="87" t="s">
        <v>545</v>
      </c>
      <c r="D639" s="87" t="s">
        <v>545</v>
      </c>
      <c r="E639" s="87" t="s">
        <v>838</v>
      </c>
      <c r="F639" s="87"/>
      <c r="G639" s="170">
        <f>G640+G642</f>
        <v>2400.6</v>
      </c>
    </row>
    <row r="640" spans="1:7" ht="63">
      <c r="A640" s="88" t="s">
        <v>578</v>
      </c>
      <c r="B640" s="89" t="s">
        <v>3</v>
      </c>
      <c r="C640" s="89" t="s">
        <v>545</v>
      </c>
      <c r="D640" s="89" t="s">
        <v>545</v>
      </c>
      <c r="E640" s="89" t="s">
        <v>838</v>
      </c>
      <c r="F640" s="89" t="s">
        <v>107</v>
      </c>
      <c r="G640" s="171">
        <v>989.5</v>
      </c>
    </row>
    <row r="641" spans="1:7" ht="15.75">
      <c r="A641" s="88" t="s">
        <v>773</v>
      </c>
      <c r="B641" s="89" t="s">
        <v>3</v>
      </c>
      <c r="C641" s="89" t="s">
        <v>545</v>
      </c>
      <c r="D641" s="89" t="s">
        <v>545</v>
      </c>
      <c r="E641" s="89" t="s">
        <v>838</v>
      </c>
      <c r="F641" s="89" t="s">
        <v>774</v>
      </c>
      <c r="G641" s="171">
        <v>989.5</v>
      </c>
    </row>
    <row r="642" spans="1:7" ht="31.5">
      <c r="A642" s="88" t="s">
        <v>583</v>
      </c>
      <c r="B642" s="89" t="s">
        <v>3</v>
      </c>
      <c r="C642" s="89" t="s">
        <v>545</v>
      </c>
      <c r="D642" s="89" t="s">
        <v>545</v>
      </c>
      <c r="E642" s="89" t="s">
        <v>838</v>
      </c>
      <c r="F642" s="89" t="s">
        <v>584</v>
      </c>
      <c r="G642" s="171">
        <v>1411.1</v>
      </c>
    </row>
    <row r="643" spans="1:7" ht="31.5">
      <c r="A643" s="88" t="s">
        <v>585</v>
      </c>
      <c r="B643" s="89" t="s">
        <v>3</v>
      </c>
      <c r="C643" s="89" t="s">
        <v>545</v>
      </c>
      <c r="D643" s="89" t="s">
        <v>545</v>
      </c>
      <c r="E643" s="89" t="s">
        <v>838</v>
      </c>
      <c r="F643" s="89" t="s">
        <v>586</v>
      </c>
      <c r="G643" s="171">
        <v>1411.1</v>
      </c>
    </row>
    <row r="644" spans="1:7" ht="15.75">
      <c r="A644" s="86" t="s">
        <v>839</v>
      </c>
      <c r="B644" s="87" t="s">
        <v>3</v>
      </c>
      <c r="C644" s="87" t="s">
        <v>545</v>
      </c>
      <c r="D644" s="87" t="s">
        <v>545</v>
      </c>
      <c r="E644" s="87" t="s">
        <v>840</v>
      </c>
      <c r="F644" s="87"/>
      <c r="G644" s="170">
        <f>G645+G647+G649</f>
        <v>2751.8999999999996</v>
      </c>
    </row>
    <row r="645" spans="1:7" ht="63">
      <c r="A645" s="88" t="s">
        <v>578</v>
      </c>
      <c r="B645" s="89" t="s">
        <v>3</v>
      </c>
      <c r="C645" s="89" t="s">
        <v>545</v>
      </c>
      <c r="D645" s="89" t="s">
        <v>545</v>
      </c>
      <c r="E645" s="89" t="s">
        <v>840</v>
      </c>
      <c r="F645" s="89" t="s">
        <v>107</v>
      </c>
      <c r="G645" s="171">
        <v>221.3</v>
      </c>
    </row>
    <row r="646" spans="1:7" ht="15.75">
      <c r="A646" s="88" t="s">
        <v>773</v>
      </c>
      <c r="B646" s="89" t="s">
        <v>3</v>
      </c>
      <c r="C646" s="89" t="s">
        <v>545</v>
      </c>
      <c r="D646" s="89" t="s">
        <v>545</v>
      </c>
      <c r="E646" s="89" t="s">
        <v>840</v>
      </c>
      <c r="F646" s="89" t="s">
        <v>774</v>
      </c>
      <c r="G646" s="171">
        <v>221.3</v>
      </c>
    </row>
    <row r="647" spans="1:7" ht="31.5">
      <c r="A647" s="88" t="s">
        <v>583</v>
      </c>
      <c r="B647" s="89" t="s">
        <v>3</v>
      </c>
      <c r="C647" s="89" t="s">
        <v>545</v>
      </c>
      <c r="D647" s="89" t="s">
        <v>545</v>
      </c>
      <c r="E647" s="89" t="s">
        <v>840</v>
      </c>
      <c r="F647" s="89" t="s">
        <v>584</v>
      </c>
      <c r="G647" s="171">
        <v>1914.3</v>
      </c>
    </row>
    <row r="648" spans="1:7" ht="31.5">
      <c r="A648" s="88" t="s">
        <v>585</v>
      </c>
      <c r="B648" s="89" t="s">
        <v>3</v>
      </c>
      <c r="C648" s="89" t="s">
        <v>545</v>
      </c>
      <c r="D648" s="89" t="s">
        <v>545</v>
      </c>
      <c r="E648" s="89" t="s">
        <v>840</v>
      </c>
      <c r="F648" s="89" t="s">
        <v>586</v>
      </c>
      <c r="G648" s="171">
        <v>1914.3</v>
      </c>
    </row>
    <row r="649" spans="1:7" ht="31.5">
      <c r="A649" s="88" t="s">
        <v>615</v>
      </c>
      <c r="B649" s="89" t="s">
        <v>3</v>
      </c>
      <c r="C649" s="89" t="s">
        <v>545</v>
      </c>
      <c r="D649" s="89" t="s">
        <v>545</v>
      </c>
      <c r="E649" s="89" t="s">
        <v>840</v>
      </c>
      <c r="F649" s="89" t="s">
        <v>616</v>
      </c>
      <c r="G649" s="171">
        <v>616.3</v>
      </c>
    </row>
    <row r="650" spans="1:7" ht="15.75">
      <c r="A650" s="88" t="s">
        <v>777</v>
      </c>
      <c r="B650" s="89" t="s">
        <v>3</v>
      </c>
      <c r="C650" s="89" t="s">
        <v>545</v>
      </c>
      <c r="D650" s="89" t="s">
        <v>545</v>
      </c>
      <c r="E650" s="89" t="s">
        <v>840</v>
      </c>
      <c r="F650" s="89" t="s">
        <v>778</v>
      </c>
      <c r="G650" s="171">
        <v>616.3</v>
      </c>
    </row>
    <row r="651" spans="1:7" ht="31.5">
      <c r="A651" s="86" t="s">
        <v>733</v>
      </c>
      <c r="B651" s="87" t="s">
        <v>3</v>
      </c>
      <c r="C651" s="87" t="s">
        <v>545</v>
      </c>
      <c r="D651" s="87" t="s">
        <v>545</v>
      </c>
      <c r="E651" s="87" t="s">
        <v>734</v>
      </c>
      <c r="F651" s="87"/>
      <c r="G651" s="170">
        <f>G652</f>
        <v>82</v>
      </c>
    </row>
    <row r="652" spans="1:7" ht="31.5">
      <c r="A652" s="88" t="s">
        <v>583</v>
      </c>
      <c r="B652" s="89" t="s">
        <v>3</v>
      </c>
      <c r="C652" s="89" t="s">
        <v>545</v>
      </c>
      <c r="D652" s="89" t="s">
        <v>545</v>
      </c>
      <c r="E652" s="89" t="s">
        <v>734</v>
      </c>
      <c r="F652" s="89" t="s">
        <v>584</v>
      </c>
      <c r="G652" s="171">
        <v>82</v>
      </c>
    </row>
    <row r="653" spans="1:7" ht="31.5">
      <c r="A653" s="88" t="s">
        <v>585</v>
      </c>
      <c r="B653" s="89" t="s">
        <v>3</v>
      </c>
      <c r="C653" s="89" t="s">
        <v>545</v>
      </c>
      <c r="D653" s="89" t="s">
        <v>545</v>
      </c>
      <c r="E653" s="89" t="s">
        <v>734</v>
      </c>
      <c r="F653" s="89" t="s">
        <v>586</v>
      </c>
      <c r="G653" s="171">
        <v>82</v>
      </c>
    </row>
    <row r="654" spans="1:7" ht="31.5">
      <c r="A654" s="86" t="s">
        <v>631</v>
      </c>
      <c r="B654" s="87" t="s">
        <v>3</v>
      </c>
      <c r="C654" s="87" t="s">
        <v>545</v>
      </c>
      <c r="D654" s="87" t="s">
        <v>545</v>
      </c>
      <c r="E654" s="87" t="s">
        <v>632</v>
      </c>
      <c r="F654" s="87"/>
      <c r="G654" s="170">
        <f>G655+G657</f>
        <v>527.5</v>
      </c>
    </row>
    <row r="655" spans="1:7" ht="31.5">
      <c r="A655" s="88" t="s">
        <v>583</v>
      </c>
      <c r="B655" s="89" t="s">
        <v>3</v>
      </c>
      <c r="C655" s="89" t="s">
        <v>545</v>
      </c>
      <c r="D655" s="89" t="s">
        <v>545</v>
      </c>
      <c r="E655" s="87" t="s">
        <v>632</v>
      </c>
      <c r="F655" s="89" t="s">
        <v>584</v>
      </c>
      <c r="G655" s="171">
        <v>157.5</v>
      </c>
    </row>
    <row r="656" spans="1:7" ht="31.5">
      <c r="A656" s="88" t="s">
        <v>585</v>
      </c>
      <c r="B656" s="89" t="s">
        <v>3</v>
      </c>
      <c r="C656" s="89" t="s">
        <v>545</v>
      </c>
      <c r="D656" s="89" t="s">
        <v>545</v>
      </c>
      <c r="E656" s="87" t="s">
        <v>632</v>
      </c>
      <c r="F656" s="89" t="s">
        <v>586</v>
      </c>
      <c r="G656" s="171">
        <v>157.5</v>
      </c>
    </row>
    <row r="657" spans="1:7" ht="31.5">
      <c r="A657" s="88" t="s">
        <v>615</v>
      </c>
      <c r="B657" s="89" t="s">
        <v>3</v>
      </c>
      <c r="C657" s="89" t="s">
        <v>545</v>
      </c>
      <c r="D657" s="89" t="s">
        <v>545</v>
      </c>
      <c r="E657" s="89" t="s">
        <v>632</v>
      </c>
      <c r="F657" s="89" t="s">
        <v>616</v>
      </c>
      <c r="G657" s="171">
        <v>370</v>
      </c>
    </row>
    <row r="658" spans="1:7" ht="15.75">
      <c r="A658" s="88" t="s">
        <v>777</v>
      </c>
      <c r="B658" s="89" t="s">
        <v>3</v>
      </c>
      <c r="C658" s="89" t="s">
        <v>545</v>
      </c>
      <c r="D658" s="89" t="s">
        <v>545</v>
      </c>
      <c r="E658" s="89" t="s">
        <v>632</v>
      </c>
      <c r="F658" s="89" t="s">
        <v>778</v>
      </c>
      <c r="G658" s="171">
        <v>370</v>
      </c>
    </row>
    <row r="659" spans="1:9" ht="15.75">
      <c r="A659" s="85" t="s">
        <v>550</v>
      </c>
      <c r="B659" s="83" t="s">
        <v>3</v>
      </c>
      <c r="C659" s="83" t="s">
        <v>545</v>
      </c>
      <c r="D659" s="83" t="s">
        <v>528</v>
      </c>
      <c r="E659" s="83"/>
      <c r="F659" s="83"/>
      <c r="G659" s="169">
        <f>G660+G667+G670+G673+G683+G676</f>
        <v>27433.100000000002</v>
      </c>
      <c r="I659" s="90"/>
    </row>
    <row r="660" spans="1:7" ht="15.75">
      <c r="A660" s="86" t="s">
        <v>841</v>
      </c>
      <c r="B660" s="87" t="s">
        <v>3</v>
      </c>
      <c r="C660" s="87" t="s">
        <v>545</v>
      </c>
      <c r="D660" s="87" t="s">
        <v>528</v>
      </c>
      <c r="E660" s="87" t="s">
        <v>842</v>
      </c>
      <c r="F660" s="87"/>
      <c r="G660" s="170">
        <f>G661+G663+G665</f>
        <v>25006.100000000002</v>
      </c>
    </row>
    <row r="661" spans="1:7" ht="63">
      <c r="A661" s="88" t="s">
        <v>578</v>
      </c>
      <c r="B661" s="89" t="s">
        <v>3</v>
      </c>
      <c r="C661" s="89" t="s">
        <v>545</v>
      </c>
      <c r="D661" s="89" t="s">
        <v>528</v>
      </c>
      <c r="E661" s="89" t="s">
        <v>842</v>
      </c>
      <c r="F661" s="89" t="s">
        <v>107</v>
      </c>
      <c r="G661" s="171">
        <v>21989.7</v>
      </c>
    </row>
    <row r="662" spans="1:7" ht="15.75">
      <c r="A662" s="88" t="s">
        <v>773</v>
      </c>
      <c r="B662" s="89" t="s">
        <v>3</v>
      </c>
      <c r="C662" s="89" t="s">
        <v>545</v>
      </c>
      <c r="D662" s="89" t="s">
        <v>528</v>
      </c>
      <c r="E662" s="89" t="s">
        <v>842</v>
      </c>
      <c r="F662" s="89" t="s">
        <v>774</v>
      </c>
      <c r="G662" s="171">
        <v>21989.7</v>
      </c>
    </row>
    <row r="663" spans="1:7" ht="31.5">
      <c r="A663" s="88" t="s">
        <v>583</v>
      </c>
      <c r="B663" s="89" t="s">
        <v>3</v>
      </c>
      <c r="C663" s="89" t="s">
        <v>545</v>
      </c>
      <c r="D663" s="89" t="s">
        <v>528</v>
      </c>
      <c r="E663" s="89" t="s">
        <v>842</v>
      </c>
      <c r="F663" s="89" t="s">
        <v>584</v>
      </c>
      <c r="G663" s="171">
        <v>2803.5</v>
      </c>
    </row>
    <row r="664" spans="1:7" ht="31.5">
      <c r="A664" s="88" t="s">
        <v>585</v>
      </c>
      <c r="B664" s="89" t="s">
        <v>3</v>
      </c>
      <c r="C664" s="89" t="s">
        <v>545</v>
      </c>
      <c r="D664" s="89" t="s">
        <v>528</v>
      </c>
      <c r="E664" s="89" t="s">
        <v>842</v>
      </c>
      <c r="F664" s="89" t="s">
        <v>586</v>
      </c>
      <c r="G664" s="171">
        <v>2803.5</v>
      </c>
    </row>
    <row r="665" spans="1:7" ht="15.75">
      <c r="A665" s="88" t="s">
        <v>595</v>
      </c>
      <c r="B665" s="89" t="s">
        <v>3</v>
      </c>
      <c r="C665" s="89" t="s">
        <v>545</v>
      </c>
      <c r="D665" s="89" t="s">
        <v>528</v>
      </c>
      <c r="E665" s="89" t="s">
        <v>842</v>
      </c>
      <c r="F665" s="89" t="s">
        <v>596</v>
      </c>
      <c r="G665" s="171">
        <v>212.9</v>
      </c>
    </row>
    <row r="666" spans="1:7" ht="15.75">
      <c r="A666" s="88" t="s">
        <v>597</v>
      </c>
      <c r="B666" s="89" t="s">
        <v>3</v>
      </c>
      <c r="C666" s="89" t="s">
        <v>545</v>
      </c>
      <c r="D666" s="89" t="s">
        <v>528</v>
      </c>
      <c r="E666" s="89" t="s">
        <v>842</v>
      </c>
      <c r="F666" s="89" t="s">
        <v>598</v>
      </c>
      <c r="G666" s="171">
        <v>212.9</v>
      </c>
    </row>
    <row r="667" spans="1:7" ht="15.75">
      <c r="A667" s="86" t="s">
        <v>843</v>
      </c>
      <c r="B667" s="87" t="s">
        <v>3</v>
      </c>
      <c r="C667" s="87" t="s">
        <v>545</v>
      </c>
      <c r="D667" s="87" t="s">
        <v>528</v>
      </c>
      <c r="E667" s="87" t="s">
        <v>844</v>
      </c>
      <c r="F667" s="87"/>
      <c r="G667" s="170">
        <f>G668</f>
        <v>16.5</v>
      </c>
    </row>
    <row r="668" spans="1:7" ht="31.5">
      <c r="A668" s="88" t="s">
        <v>583</v>
      </c>
      <c r="B668" s="89" t="s">
        <v>3</v>
      </c>
      <c r="C668" s="89" t="s">
        <v>545</v>
      </c>
      <c r="D668" s="89" t="s">
        <v>528</v>
      </c>
      <c r="E668" s="89" t="s">
        <v>844</v>
      </c>
      <c r="F668" s="89" t="s">
        <v>584</v>
      </c>
      <c r="G668" s="171">
        <v>16.5</v>
      </c>
    </row>
    <row r="669" spans="1:7" ht="31.5">
      <c r="A669" s="88" t="s">
        <v>585</v>
      </c>
      <c r="B669" s="89" t="s">
        <v>3</v>
      </c>
      <c r="C669" s="89" t="s">
        <v>545</v>
      </c>
      <c r="D669" s="89" t="s">
        <v>528</v>
      </c>
      <c r="E669" s="89" t="s">
        <v>844</v>
      </c>
      <c r="F669" s="89" t="s">
        <v>586</v>
      </c>
      <c r="G669" s="171">
        <v>16.5</v>
      </c>
    </row>
    <row r="670" spans="1:7" ht="47.25">
      <c r="A670" s="86" t="s">
        <v>845</v>
      </c>
      <c r="B670" s="87" t="s">
        <v>3</v>
      </c>
      <c r="C670" s="87" t="s">
        <v>545</v>
      </c>
      <c r="D670" s="87" t="s">
        <v>528</v>
      </c>
      <c r="E670" s="87" t="s">
        <v>846</v>
      </c>
      <c r="F670" s="87"/>
      <c r="G670" s="170">
        <f>SUM(G671)</f>
        <v>222</v>
      </c>
    </row>
    <row r="671" spans="1:7" ht="31.5">
      <c r="A671" s="88" t="s">
        <v>583</v>
      </c>
      <c r="B671" s="89" t="s">
        <v>3</v>
      </c>
      <c r="C671" s="89" t="s">
        <v>545</v>
      </c>
      <c r="D671" s="89" t="s">
        <v>528</v>
      </c>
      <c r="E671" s="89" t="s">
        <v>846</v>
      </c>
      <c r="F671" s="89" t="s">
        <v>584</v>
      </c>
      <c r="G671" s="171">
        <v>222</v>
      </c>
    </row>
    <row r="672" spans="1:7" ht="31.5">
      <c r="A672" s="88" t="s">
        <v>585</v>
      </c>
      <c r="B672" s="89" t="s">
        <v>3</v>
      </c>
      <c r="C672" s="89" t="s">
        <v>545</v>
      </c>
      <c r="D672" s="89" t="s">
        <v>528</v>
      </c>
      <c r="E672" s="89" t="s">
        <v>846</v>
      </c>
      <c r="F672" s="89" t="s">
        <v>586</v>
      </c>
      <c r="G672" s="171">
        <v>222</v>
      </c>
    </row>
    <row r="673" spans="1:7" ht="15.75">
      <c r="A673" s="86" t="s">
        <v>847</v>
      </c>
      <c r="B673" s="87" t="s">
        <v>3</v>
      </c>
      <c r="C673" s="87" t="s">
        <v>545</v>
      </c>
      <c r="D673" s="87" t="s">
        <v>528</v>
      </c>
      <c r="E673" s="87" t="s">
        <v>848</v>
      </c>
      <c r="F673" s="87"/>
      <c r="G673" s="170">
        <v>956</v>
      </c>
    </row>
    <row r="674" spans="1:7" ht="31.5">
      <c r="A674" s="88" t="s">
        <v>583</v>
      </c>
      <c r="B674" s="89" t="s">
        <v>3</v>
      </c>
      <c r="C674" s="89" t="s">
        <v>545</v>
      </c>
      <c r="D674" s="89" t="s">
        <v>528</v>
      </c>
      <c r="E674" s="89" t="s">
        <v>848</v>
      </c>
      <c r="F674" s="89" t="s">
        <v>584</v>
      </c>
      <c r="G674" s="171">
        <v>956</v>
      </c>
    </row>
    <row r="675" spans="1:7" ht="31.5">
      <c r="A675" s="88" t="s">
        <v>585</v>
      </c>
      <c r="B675" s="89" t="s">
        <v>3</v>
      </c>
      <c r="C675" s="89" t="s">
        <v>545</v>
      </c>
      <c r="D675" s="89" t="s">
        <v>528</v>
      </c>
      <c r="E675" s="89" t="s">
        <v>848</v>
      </c>
      <c r="F675" s="89" t="s">
        <v>586</v>
      </c>
      <c r="G675" s="171">
        <v>956</v>
      </c>
    </row>
    <row r="676" spans="1:7" ht="56.25" customHeight="1">
      <c r="A676" s="88" t="s">
        <v>1025</v>
      </c>
      <c r="B676" s="89" t="s">
        <v>3</v>
      </c>
      <c r="C676" s="89" t="s">
        <v>545</v>
      </c>
      <c r="D676" s="89" t="s">
        <v>528</v>
      </c>
      <c r="E676" s="89" t="s">
        <v>1026</v>
      </c>
      <c r="F676" s="89"/>
      <c r="G676" s="171">
        <f>SUM(G677+G679+G681)</f>
        <v>932.5</v>
      </c>
    </row>
    <row r="677" spans="1:7" ht="63">
      <c r="A677" s="88" t="s">
        <v>578</v>
      </c>
      <c r="B677" s="89" t="s">
        <v>3</v>
      </c>
      <c r="C677" s="89" t="s">
        <v>545</v>
      </c>
      <c r="D677" s="89" t="s">
        <v>528</v>
      </c>
      <c r="E677" s="89" t="s">
        <v>1026</v>
      </c>
      <c r="F677" s="89" t="s">
        <v>107</v>
      </c>
      <c r="G677" s="171">
        <v>861.2</v>
      </c>
    </row>
    <row r="678" spans="1:7" ht="15.75">
      <c r="A678" s="88" t="s">
        <v>773</v>
      </c>
      <c r="B678" s="89" t="s">
        <v>3</v>
      </c>
      <c r="C678" s="89" t="s">
        <v>545</v>
      </c>
      <c r="D678" s="89" t="s">
        <v>528</v>
      </c>
      <c r="E678" s="89" t="s">
        <v>1026</v>
      </c>
      <c r="F678" s="89" t="s">
        <v>774</v>
      </c>
      <c r="G678" s="171">
        <v>861.2</v>
      </c>
    </row>
    <row r="679" spans="1:7" ht="31.5">
      <c r="A679" s="88" t="s">
        <v>583</v>
      </c>
      <c r="B679" s="89" t="s">
        <v>3</v>
      </c>
      <c r="C679" s="89" t="s">
        <v>545</v>
      </c>
      <c r="D679" s="89" t="s">
        <v>528</v>
      </c>
      <c r="E679" s="89" t="s">
        <v>1026</v>
      </c>
      <c r="F679" s="89" t="s">
        <v>584</v>
      </c>
      <c r="G679" s="171">
        <v>70.8</v>
      </c>
    </row>
    <row r="680" spans="1:7" ht="31.5">
      <c r="A680" s="88" t="s">
        <v>585</v>
      </c>
      <c r="B680" s="89" t="s">
        <v>3</v>
      </c>
      <c r="C680" s="89" t="s">
        <v>545</v>
      </c>
      <c r="D680" s="89" t="s">
        <v>528</v>
      </c>
      <c r="E680" s="89" t="s">
        <v>1026</v>
      </c>
      <c r="F680" s="89" t="s">
        <v>586</v>
      </c>
      <c r="G680" s="171">
        <v>70.8</v>
      </c>
    </row>
    <row r="681" spans="1:7" ht="15.75">
      <c r="A681" s="88" t="s">
        <v>595</v>
      </c>
      <c r="B681" s="89" t="s">
        <v>3</v>
      </c>
      <c r="C681" s="89" t="s">
        <v>545</v>
      </c>
      <c r="D681" s="89" t="s">
        <v>528</v>
      </c>
      <c r="E681" s="89" t="s">
        <v>1026</v>
      </c>
      <c r="F681" s="89" t="s">
        <v>596</v>
      </c>
      <c r="G681" s="171">
        <v>0.5</v>
      </c>
    </row>
    <row r="682" spans="1:7" ht="15.75">
      <c r="A682" s="88" t="s">
        <v>597</v>
      </c>
      <c r="B682" s="89" t="s">
        <v>3</v>
      </c>
      <c r="C682" s="89" t="s">
        <v>545</v>
      </c>
      <c r="D682" s="89" t="s">
        <v>528</v>
      </c>
      <c r="E682" s="89" t="s">
        <v>1026</v>
      </c>
      <c r="F682" s="89" t="s">
        <v>598</v>
      </c>
      <c r="G682" s="171">
        <v>0.5</v>
      </c>
    </row>
    <row r="683" spans="1:7" ht="47.25">
      <c r="A683" s="86" t="s">
        <v>849</v>
      </c>
      <c r="B683" s="87" t="s">
        <v>3</v>
      </c>
      <c r="C683" s="87" t="s">
        <v>545</v>
      </c>
      <c r="D683" s="87" t="s">
        <v>528</v>
      </c>
      <c r="E683" s="87" t="s">
        <v>850</v>
      </c>
      <c r="F683" s="87"/>
      <c r="G683" s="170">
        <f>G684+F686:G686</f>
        <v>300</v>
      </c>
    </row>
    <row r="684" spans="1:7" ht="31.5">
      <c r="A684" s="88" t="s">
        <v>583</v>
      </c>
      <c r="B684" s="89" t="s">
        <v>3</v>
      </c>
      <c r="C684" s="89" t="s">
        <v>545</v>
      </c>
      <c r="D684" s="89" t="s">
        <v>528</v>
      </c>
      <c r="E684" s="89" t="s">
        <v>850</v>
      </c>
      <c r="F684" s="89" t="s">
        <v>584</v>
      </c>
      <c r="G684" s="171">
        <v>200</v>
      </c>
    </row>
    <row r="685" spans="1:7" ht="31.5">
      <c r="A685" s="88" t="s">
        <v>585</v>
      </c>
      <c r="B685" s="89" t="s">
        <v>3</v>
      </c>
      <c r="C685" s="89" t="s">
        <v>545</v>
      </c>
      <c r="D685" s="89" t="s">
        <v>528</v>
      </c>
      <c r="E685" s="89" t="s">
        <v>850</v>
      </c>
      <c r="F685" s="89" t="s">
        <v>586</v>
      </c>
      <c r="G685" s="171">
        <v>200</v>
      </c>
    </row>
    <row r="686" spans="1:7" ht="31.5">
      <c r="A686" s="88" t="s">
        <v>615</v>
      </c>
      <c r="B686" s="89" t="s">
        <v>3</v>
      </c>
      <c r="C686" s="89" t="s">
        <v>545</v>
      </c>
      <c r="D686" s="89" t="s">
        <v>528</v>
      </c>
      <c r="E686" s="89" t="s">
        <v>850</v>
      </c>
      <c r="F686" s="89" t="s">
        <v>616</v>
      </c>
      <c r="G686" s="171">
        <v>100</v>
      </c>
    </row>
    <row r="687" spans="1:7" ht="15.75">
      <c r="A687" s="88" t="s">
        <v>777</v>
      </c>
      <c r="B687" s="89" t="s">
        <v>3</v>
      </c>
      <c r="C687" s="89" t="s">
        <v>545</v>
      </c>
      <c r="D687" s="89" t="s">
        <v>528</v>
      </c>
      <c r="E687" s="89" t="s">
        <v>850</v>
      </c>
      <c r="F687" s="89" t="s">
        <v>778</v>
      </c>
      <c r="G687" s="171">
        <v>100</v>
      </c>
    </row>
    <row r="688" spans="1:9" ht="15.75">
      <c r="A688" s="85" t="s">
        <v>553</v>
      </c>
      <c r="B688" s="83" t="s">
        <v>3</v>
      </c>
      <c r="C688" s="83" t="s">
        <v>554</v>
      </c>
      <c r="D688" s="83" t="s">
        <v>575</v>
      </c>
      <c r="E688" s="83"/>
      <c r="F688" s="83"/>
      <c r="G688" s="169">
        <f>G689+G706</f>
        <v>63320.8</v>
      </c>
      <c r="I688" s="90"/>
    </row>
    <row r="689" spans="1:7" ht="15.75">
      <c r="A689" s="85" t="s">
        <v>556</v>
      </c>
      <c r="B689" s="83" t="s">
        <v>3</v>
      </c>
      <c r="C689" s="83" t="s">
        <v>554</v>
      </c>
      <c r="D689" s="83" t="s">
        <v>517</v>
      </c>
      <c r="E689" s="83"/>
      <c r="F689" s="83"/>
      <c r="G689" s="169">
        <f>G690+G695+G700+G703</f>
        <v>30674.899999999998</v>
      </c>
    </row>
    <row r="690" spans="1:7" ht="31.5">
      <c r="A690" s="86" t="s">
        <v>767</v>
      </c>
      <c r="B690" s="87" t="s">
        <v>3</v>
      </c>
      <c r="C690" s="87" t="s">
        <v>554</v>
      </c>
      <c r="D690" s="87" t="s">
        <v>517</v>
      </c>
      <c r="E690" s="87" t="s">
        <v>768</v>
      </c>
      <c r="F690" s="87"/>
      <c r="G690" s="170">
        <f>G691+G693</f>
        <v>28751</v>
      </c>
    </row>
    <row r="691" spans="1:7" ht="15.75">
      <c r="A691" s="88" t="s">
        <v>627</v>
      </c>
      <c r="B691" s="89" t="s">
        <v>3</v>
      </c>
      <c r="C691" s="89" t="s">
        <v>554</v>
      </c>
      <c r="D691" s="89" t="s">
        <v>517</v>
      </c>
      <c r="E691" s="89" t="s">
        <v>768</v>
      </c>
      <c r="F691" s="89" t="s">
        <v>628</v>
      </c>
      <c r="G691" s="171">
        <v>19870.6</v>
      </c>
    </row>
    <row r="692" spans="1:7" ht="15.75">
      <c r="A692" s="88" t="s">
        <v>744</v>
      </c>
      <c r="B692" s="89" t="s">
        <v>3</v>
      </c>
      <c r="C692" s="89" t="s">
        <v>554</v>
      </c>
      <c r="D692" s="89" t="s">
        <v>517</v>
      </c>
      <c r="E692" s="89" t="s">
        <v>768</v>
      </c>
      <c r="F692" s="89" t="s">
        <v>745</v>
      </c>
      <c r="G692" s="171">
        <v>19870.6</v>
      </c>
    </row>
    <row r="693" spans="1:7" ht="31.5">
      <c r="A693" s="88" t="s">
        <v>615</v>
      </c>
      <c r="B693" s="89" t="s">
        <v>3</v>
      </c>
      <c r="C693" s="89" t="s">
        <v>554</v>
      </c>
      <c r="D693" s="89" t="s">
        <v>517</v>
      </c>
      <c r="E693" s="89" t="s">
        <v>768</v>
      </c>
      <c r="F693" s="89" t="s">
        <v>616</v>
      </c>
      <c r="G693" s="171">
        <v>8880.4</v>
      </c>
    </row>
    <row r="694" spans="1:7" ht="15.75">
      <c r="A694" s="88" t="s">
        <v>777</v>
      </c>
      <c r="B694" s="89" t="s">
        <v>3</v>
      </c>
      <c r="C694" s="89" t="s">
        <v>554</v>
      </c>
      <c r="D694" s="89" t="s">
        <v>517</v>
      </c>
      <c r="E694" s="89" t="s">
        <v>768</v>
      </c>
      <c r="F694" s="89" t="s">
        <v>778</v>
      </c>
      <c r="G694" s="171">
        <v>8880.4</v>
      </c>
    </row>
    <row r="695" spans="1:7" ht="31.5">
      <c r="A695" s="86" t="s">
        <v>851</v>
      </c>
      <c r="B695" s="87" t="s">
        <v>3</v>
      </c>
      <c r="C695" s="87" t="s">
        <v>554</v>
      </c>
      <c r="D695" s="87" t="s">
        <v>517</v>
      </c>
      <c r="E695" s="87" t="s">
        <v>852</v>
      </c>
      <c r="F695" s="87"/>
      <c r="G695" s="170">
        <f>G696+G698</f>
        <v>985.3000000000001</v>
      </c>
    </row>
    <row r="696" spans="1:7" ht="63">
      <c r="A696" s="88" t="s">
        <v>578</v>
      </c>
      <c r="B696" s="89" t="s">
        <v>3</v>
      </c>
      <c r="C696" s="89" t="s">
        <v>554</v>
      </c>
      <c r="D696" s="89" t="s">
        <v>517</v>
      </c>
      <c r="E696" s="89" t="s">
        <v>852</v>
      </c>
      <c r="F696" s="89" t="s">
        <v>107</v>
      </c>
      <c r="G696" s="171">
        <v>593.7</v>
      </c>
    </row>
    <row r="697" spans="1:7" ht="15.75">
      <c r="A697" s="88" t="s">
        <v>773</v>
      </c>
      <c r="B697" s="89" t="s">
        <v>3</v>
      </c>
      <c r="C697" s="89" t="s">
        <v>554</v>
      </c>
      <c r="D697" s="89" t="s">
        <v>517</v>
      </c>
      <c r="E697" s="89" t="s">
        <v>852</v>
      </c>
      <c r="F697" s="89" t="s">
        <v>774</v>
      </c>
      <c r="G697" s="171">
        <v>593.7</v>
      </c>
    </row>
    <row r="698" spans="1:7" ht="31.5">
      <c r="A698" s="88" t="s">
        <v>583</v>
      </c>
      <c r="B698" s="89" t="s">
        <v>3</v>
      </c>
      <c r="C698" s="89" t="s">
        <v>554</v>
      </c>
      <c r="D698" s="89" t="s">
        <v>517</v>
      </c>
      <c r="E698" s="89" t="s">
        <v>852</v>
      </c>
      <c r="F698" s="89" t="s">
        <v>584</v>
      </c>
      <c r="G698" s="171">
        <v>391.6</v>
      </c>
    </row>
    <row r="699" spans="1:7" ht="31.5">
      <c r="A699" s="88" t="s">
        <v>585</v>
      </c>
      <c r="B699" s="89" t="s">
        <v>3</v>
      </c>
      <c r="C699" s="89" t="s">
        <v>554</v>
      </c>
      <c r="D699" s="89" t="s">
        <v>517</v>
      </c>
      <c r="E699" s="89" t="s">
        <v>852</v>
      </c>
      <c r="F699" s="89" t="s">
        <v>586</v>
      </c>
      <c r="G699" s="171">
        <v>391.6</v>
      </c>
    </row>
    <row r="700" spans="1:7" ht="94.5">
      <c r="A700" s="91" t="s">
        <v>853</v>
      </c>
      <c r="B700" s="87" t="s">
        <v>3</v>
      </c>
      <c r="C700" s="87" t="s">
        <v>554</v>
      </c>
      <c r="D700" s="87" t="s">
        <v>517</v>
      </c>
      <c r="E700" s="87" t="s">
        <v>854</v>
      </c>
      <c r="F700" s="87"/>
      <c r="G700" s="170">
        <f>G701</f>
        <v>619.6</v>
      </c>
    </row>
    <row r="701" spans="1:7" ht="15.75">
      <c r="A701" s="88" t="s">
        <v>627</v>
      </c>
      <c r="B701" s="89" t="s">
        <v>3</v>
      </c>
      <c r="C701" s="89" t="s">
        <v>554</v>
      </c>
      <c r="D701" s="89" t="s">
        <v>517</v>
      </c>
      <c r="E701" s="89" t="s">
        <v>854</v>
      </c>
      <c r="F701" s="89" t="s">
        <v>628</v>
      </c>
      <c r="G701" s="171">
        <v>619.6</v>
      </c>
    </row>
    <row r="702" spans="1:7" ht="15.75">
      <c r="A702" s="88" t="s">
        <v>744</v>
      </c>
      <c r="B702" s="89" t="s">
        <v>3</v>
      </c>
      <c r="C702" s="89" t="s">
        <v>554</v>
      </c>
      <c r="D702" s="89" t="s">
        <v>517</v>
      </c>
      <c r="E702" s="89" t="s">
        <v>854</v>
      </c>
      <c r="F702" s="89" t="s">
        <v>745</v>
      </c>
      <c r="G702" s="171">
        <v>619.6</v>
      </c>
    </row>
    <row r="703" spans="1:7" ht="236.25">
      <c r="A703" s="91" t="s">
        <v>855</v>
      </c>
      <c r="B703" s="87" t="s">
        <v>3</v>
      </c>
      <c r="C703" s="87" t="s">
        <v>554</v>
      </c>
      <c r="D703" s="87" t="s">
        <v>517</v>
      </c>
      <c r="E703" s="87" t="s">
        <v>856</v>
      </c>
      <c r="F703" s="87"/>
      <c r="G703" s="170">
        <f>G704</f>
        <v>319</v>
      </c>
    </row>
    <row r="704" spans="1:7" ht="15.75">
      <c r="A704" s="88" t="s">
        <v>627</v>
      </c>
      <c r="B704" s="89" t="s">
        <v>3</v>
      </c>
      <c r="C704" s="89" t="s">
        <v>554</v>
      </c>
      <c r="D704" s="89" t="s">
        <v>517</v>
      </c>
      <c r="E704" s="89" t="s">
        <v>856</v>
      </c>
      <c r="F704" s="89" t="s">
        <v>628</v>
      </c>
      <c r="G704" s="171">
        <v>319</v>
      </c>
    </row>
    <row r="705" spans="1:7" ht="15.75">
      <c r="A705" s="88" t="s">
        <v>744</v>
      </c>
      <c r="B705" s="89" t="s">
        <v>3</v>
      </c>
      <c r="C705" s="89" t="s">
        <v>554</v>
      </c>
      <c r="D705" s="89" t="s">
        <v>517</v>
      </c>
      <c r="E705" s="89" t="s">
        <v>856</v>
      </c>
      <c r="F705" s="89" t="s">
        <v>745</v>
      </c>
      <c r="G705" s="171">
        <v>319</v>
      </c>
    </row>
    <row r="706" spans="1:7" ht="15.75">
      <c r="A706" s="85" t="s">
        <v>557</v>
      </c>
      <c r="B706" s="83" t="s">
        <v>3</v>
      </c>
      <c r="C706" s="83" t="s">
        <v>554</v>
      </c>
      <c r="D706" s="83" t="s">
        <v>519</v>
      </c>
      <c r="E706" s="83"/>
      <c r="F706" s="83"/>
      <c r="G706" s="169">
        <f>G707+G712+G715+G718</f>
        <v>32645.9</v>
      </c>
    </row>
    <row r="707" spans="1:7" ht="63">
      <c r="A707" s="86" t="s">
        <v>765</v>
      </c>
      <c r="B707" s="87" t="s">
        <v>3</v>
      </c>
      <c r="C707" s="87" t="s">
        <v>554</v>
      </c>
      <c r="D707" s="87" t="s">
        <v>519</v>
      </c>
      <c r="E707" s="87" t="s">
        <v>766</v>
      </c>
      <c r="F707" s="87"/>
      <c r="G707" s="170">
        <f>G708+G710</f>
        <v>4108</v>
      </c>
    </row>
    <row r="708" spans="1:7" ht="31.5">
      <c r="A708" s="88" t="s">
        <v>583</v>
      </c>
      <c r="B708" s="89" t="s">
        <v>3</v>
      </c>
      <c r="C708" s="89" t="s">
        <v>554</v>
      </c>
      <c r="D708" s="89" t="s">
        <v>519</v>
      </c>
      <c r="E708" s="89" t="s">
        <v>766</v>
      </c>
      <c r="F708" s="89" t="s">
        <v>584</v>
      </c>
      <c r="G708" s="171">
        <v>2656.7</v>
      </c>
    </row>
    <row r="709" spans="1:7" ht="31.5">
      <c r="A709" s="88" t="s">
        <v>585</v>
      </c>
      <c r="B709" s="89" t="s">
        <v>3</v>
      </c>
      <c r="C709" s="89" t="s">
        <v>554</v>
      </c>
      <c r="D709" s="89" t="s">
        <v>519</v>
      </c>
      <c r="E709" s="89" t="s">
        <v>766</v>
      </c>
      <c r="F709" s="89" t="s">
        <v>586</v>
      </c>
      <c r="G709" s="171">
        <v>2656.7</v>
      </c>
    </row>
    <row r="710" spans="1:7" ht="31.5">
      <c r="A710" s="88" t="s">
        <v>615</v>
      </c>
      <c r="B710" s="89" t="s">
        <v>3</v>
      </c>
      <c r="C710" s="89" t="s">
        <v>554</v>
      </c>
      <c r="D710" s="89" t="s">
        <v>519</v>
      </c>
      <c r="E710" s="89" t="s">
        <v>766</v>
      </c>
      <c r="F710" s="89" t="s">
        <v>616</v>
      </c>
      <c r="G710" s="171">
        <v>1451.3</v>
      </c>
    </row>
    <row r="711" spans="1:7" ht="15.75">
      <c r="A711" s="88" t="s">
        <v>777</v>
      </c>
      <c r="B711" s="89" t="s">
        <v>3</v>
      </c>
      <c r="C711" s="89" t="s">
        <v>554</v>
      </c>
      <c r="D711" s="89" t="s">
        <v>519</v>
      </c>
      <c r="E711" s="89" t="s">
        <v>766</v>
      </c>
      <c r="F711" s="89" t="s">
        <v>778</v>
      </c>
      <c r="G711" s="171">
        <v>1451.3</v>
      </c>
    </row>
    <row r="712" spans="1:7" ht="31.5">
      <c r="A712" s="86" t="s">
        <v>857</v>
      </c>
      <c r="B712" s="87" t="s">
        <v>3</v>
      </c>
      <c r="C712" s="87" t="s">
        <v>554</v>
      </c>
      <c r="D712" s="87" t="s">
        <v>519</v>
      </c>
      <c r="E712" s="87" t="s">
        <v>858</v>
      </c>
      <c r="F712" s="87"/>
      <c r="G712" s="170">
        <f>G713</f>
        <v>157.3</v>
      </c>
    </row>
    <row r="713" spans="1:7" ht="15.75">
      <c r="A713" s="88" t="s">
        <v>627</v>
      </c>
      <c r="B713" s="89" t="s">
        <v>3</v>
      </c>
      <c r="C713" s="89" t="s">
        <v>554</v>
      </c>
      <c r="D713" s="89" t="s">
        <v>519</v>
      </c>
      <c r="E713" s="89" t="s">
        <v>858</v>
      </c>
      <c r="F713" s="89" t="s">
        <v>628</v>
      </c>
      <c r="G713" s="171">
        <v>157.3</v>
      </c>
    </row>
    <row r="714" spans="1:7" ht="15.75">
      <c r="A714" s="88" t="s">
        <v>744</v>
      </c>
      <c r="B714" s="89" t="s">
        <v>3</v>
      </c>
      <c r="C714" s="89" t="s">
        <v>554</v>
      </c>
      <c r="D714" s="89" t="s">
        <v>519</v>
      </c>
      <c r="E714" s="89" t="s">
        <v>858</v>
      </c>
      <c r="F714" s="89" t="s">
        <v>745</v>
      </c>
      <c r="G714" s="171">
        <v>157.3</v>
      </c>
    </row>
    <row r="715" spans="1:7" ht="15.75">
      <c r="A715" s="86" t="s">
        <v>859</v>
      </c>
      <c r="B715" s="87" t="s">
        <v>3</v>
      </c>
      <c r="C715" s="87" t="s">
        <v>554</v>
      </c>
      <c r="D715" s="87" t="s">
        <v>519</v>
      </c>
      <c r="E715" s="87" t="s">
        <v>860</v>
      </c>
      <c r="F715" s="87"/>
      <c r="G715" s="170">
        <f>G716</f>
        <v>8064.9</v>
      </c>
    </row>
    <row r="716" spans="1:7" ht="15.75">
      <c r="A716" s="88" t="s">
        <v>627</v>
      </c>
      <c r="B716" s="89" t="s">
        <v>3</v>
      </c>
      <c r="C716" s="89" t="s">
        <v>554</v>
      </c>
      <c r="D716" s="89" t="s">
        <v>519</v>
      </c>
      <c r="E716" s="89" t="s">
        <v>860</v>
      </c>
      <c r="F716" s="89" t="s">
        <v>628</v>
      </c>
      <c r="G716" s="171">
        <v>8064.9</v>
      </c>
    </row>
    <row r="717" spans="1:7" ht="31.5">
      <c r="A717" s="88" t="s">
        <v>671</v>
      </c>
      <c r="B717" s="89" t="s">
        <v>3</v>
      </c>
      <c r="C717" s="89" t="s">
        <v>554</v>
      </c>
      <c r="D717" s="89" t="s">
        <v>519</v>
      </c>
      <c r="E717" s="89" t="s">
        <v>860</v>
      </c>
      <c r="F717" s="89" t="s">
        <v>672</v>
      </c>
      <c r="G717" s="171">
        <v>8064.9</v>
      </c>
    </row>
    <row r="718" spans="1:7" ht="47.25">
      <c r="A718" s="86" t="s">
        <v>861</v>
      </c>
      <c r="B718" s="87" t="s">
        <v>3</v>
      </c>
      <c r="C718" s="87" t="s">
        <v>554</v>
      </c>
      <c r="D718" s="87" t="s">
        <v>519</v>
      </c>
      <c r="E718" s="87" t="s">
        <v>862</v>
      </c>
      <c r="F718" s="87"/>
      <c r="G718" s="170">
        <f>G719</f>
        <v>20315.7</v>
      </c>
    </row>
    <row r="719" spans="1:7" ht="15.75">
      <c r="A719" s="88" t="s">
        <v>627</v>
      </c>
      <c r="B719" s="89" t="s">
        <v>3</v>
      </c>
      <c r="C719" s="89" t="s">
        <v>554</v>
      </c>
      <c r="D719" s="89" t="s">
        <v>519</v>
      </c>
      <c r="E719" s="89" t="s">
        <v>862</v>
      </c>
      <c r="F719" s="89" t="s">
        <v>628</v>
      </c>
      <c r="G719" s="171">
        <v>20315.7</v>
      </c>
    </row>
    <row r="720" spans="1:7" ht="15.75">
      <c r="A720" s="88" t="s">
        <v>744</v>
      </c>
      <c r="B720" s="89" t="s">
        <v>3</v>
      </c>
      <c r="C720" s="89" t="s">
        <v>554</v>
      </c>
      <c r="D720" s="89" t="s">
        <v>519</v>
      </c>
      <c r="E720" s="89" t="s">
        <v>862</v>
      </c>
      <c r="F720" s="89" t="s">
        <v>745</v>
      </c>
      <c r="G720" s="171">
        <v>20315.7</v>
      </c>
    </row>
    <row r="721" spans="1:9" ht="31.5">
      <c r="A721" s="85" t="s">
        <v>863</v>
      </c>
      <c r="B721" s="83" t="s">
        <v>142</v>
      </c>
      <c r="C721" s="83"/>
      <c r="D721" s="83"/>
      <c r="E721" s="83"/>
      <c r="F721" s="83"/>
      <c r="G721" s="169">
        <f>G722+G748+G759</f>
        <v>181744.30000000002</v>
      </c>
      <c r="I721" s="90"/>
    </row>
    <row r="722" spans="1:7" ht="15.75">
      <c r="A722" s="85" t="s">
        <v>514</v>
      </c>
      <c r="B722" s="83" t="s">
        <v>142</v>
      </c>
      <c r="C722" s="83" t="s">
        <v>515</v>
      </c>
      <c r="D722" s="83" t="s">
        <v>575</v>
      </c>
      <c r="E722" s="83"/>
      <c r="F722" s="83"/>
      <c r="G722" s="169">
        <f>G723+G744</f>
        <v>18834.9</v>
      </c>
    </row>
    <row r="723" spans="1:7" ht="47.25">
      <c r="A723" s="85" t="s">
        <v>522</v>
      </c>
      <c r="B723" s="83" t="s">
        <v>142</v>
      </c>
      <c r="C723" s="83" t="s">
        <v>515</v>
      </c>
      <c r="D723" s="83" t="s">
        <v>523</v>
      </c>
      <c r="E723" s="83"/>
      <c r="F723" s="83"/>
      <c r="G723" s="169">
        <f>G724+G727+G732+G737+G742+G743</f>
        <v>18632.7</v>
      </c>
    </row>
    <row r="724" spans="1:7" ht="31.5">
      <c r="A724" s="86" t="s">
        <v>576</v>
      </c>
      <c r="B724" s="87" t="s">
        <v>142</v>
      </c>
      <c r="C724" s="87" t="s">
        <v>515</v>
      </c>
      <c r="D724" s="87" t="s">
        <v>523</v>
      </c>
      <c r="E724" s="87" t="s">
        <v>864</v>
      </c>
      <c r="F724" s="87"/>
      <c r="G724" s="170">
        <f>G725</f>
        <v>12397.1</v>
      </c>
    </row>
    <row r="725" spans="1:7" ht="63">
      <c r="A725" s="88" t="s">
        <v>578</v>
      </c>
      <c r="B725" s="89" t="s">
        <v>142</v>
      </c>
      <c r="C725" s="89" t="s">
        <v>515</v>
      </c>
      <c r="D725" s="89" t="s">
        <v>523</v>
      </c>
      <c r="E725" s="89" t="s">
        <v>864</v>
      </c>
      <c r="F725" s="89" t="s">
        <v>107</v>
      </c>
      <c r="G725" s="171">
        <v>12397.1</v>
      </c>
    </row>
    <row r="726" spans="1:7" ht="31.5">
      <c r="A726" s="88" t="s">
        <v>579</v>
      </c>
      <c r="B726" s="89" t="s">
        <v>142</v>
      </c>
      <c r="C726" s="89" t="s">
        <v>515</v>
      </c>
      <c r="D726" s="89" t="s">
        <v>523</v>
      </c>
      <c r="E726" s="89" t="s">
        <v>864</v>
      </c>
      <c r="F726" s="89" t="s">
        <v>580</v>
      </c>
      <c r="G726" s="171">
        <v>12397.1</v>
      </c>
    </row>
    <row r="727" spans="1:7" ht="31.5">
      <c r="A727" s="86" t="s">
        <v>581</v>
      </c>
      <c r="B727" s="87" t="s">
        <v>142</v>
      </c>
      <c r="C727" s="87" t="s">
        <v>515</v>
      </c>
      <c r="D727" s="87" t="s">
        <v>523</v>
      </c>
      <c r="E727" s="87" t="s">
        <v>865</v>
      </c>
      <c r="F727" s="87"/>
      <c r="G727" s="170">
        <f>SUM(G728+G730)</f>
        <v>2040.3000000000002</v>
      </c>
    </row>
    <row r="728" spans="1:7" ht="63">
      <c r="A728" s="88" t="s">
        <v>578</v>
      </c>
      <c r="B728" s="89" t="s">
        <v>142</v>
      </c>
      <c r="C728" s="89" t="s">
        <v>515</v>
      </c>
      <c r="D728" s="89" t="s">
        <v>523</v>
      </c>
      <c r="E728" s="89" t="s">
        <v>865</v>
      </c>
      <c r="F728" s="89" t="s">
        <v>107</v>
      </c>
      <c r="G728" s="171">
        <v>1570.9</v>
      </c>
    </row>
    <row r="729" spans="1:7" ht="31.5">
      <c r="A729" s="88" t="s">
        <v>579</v>
      </c>
      <c r="B729" s="89" t="s">
        <v>142</v>
      </c>
      <c r="C729" s="89" t="s">
        <v>515</v>
      </c>
      <c r="D729" s="89" t="s">
        <v>523</v>
      </c>
      <c r="E729" s="89" t="s">
        <v>865</v>
      </c>
      <c r="F729" s="89" t="s">
        <v>580</v>
      </c>
      <c r="G729" s="171">
        <v>1570.9</v>
      </c>
    </row>
    <row r="730" spans="1:7" ht="31.5">
      <c r="A730" s="88" t="s">
        <v>583</v>
      </c>
      <c r="B730" s="89" t="s">
        <v>142</v>
      </c>
      <c r="C730" s="89" t="s">
        <v>515</v>
      </c>
      <c r="D730" s="89" t="s">
        <v>523</v>
      </c>
      <c r="E730" s="89" t="s">
        <v>865</v>
      </c>
      <c r="F730" s="89" t="s">
        <v>584</v>
      </c>
      <c r="G730" s="171">
        <v>469.4</v>
      </c>
    </row>
    <row r="731" spans="1:7" ht="31.5">
      <c r="A731" s="88" t="s">
        <v>585</v>
      </c>
      <c r="B731" s="89" t="s">
        <v>142</v>
      </c>
      <c r="C731" s="89" t="s">
        <v>515</v>
      </c>
      <c r="D731" s="89" t="s">
        <v>523</v>
      </c>
      <c r="E731" s="89" t="s">
        <v>865</v>
      </c>
      <c r="F731" s="89" t="s">
        <v>586</v>
      </c>
      <c r="G731" s="171">
        <v>469.4</v>
      </c>
    </row>
    <row r="732" spans="1:7" ht="63">
      <c r="A732" s="86" t="s">
        <v>866</v>
      </c>
      <c r="B732" s="87" t="s">
        <v>142</v>
      </c>
      <c r="C732" s="87" t="s">
        <v>515</v>
      </c>
      <c r="D732" s="87" t="s">
        <v>523</v>
      </c>
      <c r="E732" s="87" t="s">
        <v>867</v>
      </c>
      <c r="F732" s="87"/>
      <c r="G732" s="170">
        <f>G733+G735</f>
        <v>3195.9</v>
      </c>
    </row>
    <row r="733" spans="1:7" ht="63">
      <c r="A733" s="88" t="s">
        <v>578</v>
      </c>
      <c r="B733" s="89" t="s">
        <v>142</v>
      </c>
      <c r="C733" s="89" t="s">
        <v>515</v>
      </c>
      <c r="D733" s="89" t="s">
        <v>523</v>
      </c>
      <c r="E733" s="89" t="s">
        <v>867</v>
      </c>
      <c r="F733" s="89" t="s">
        <v>107</v>
      </c>
      <c r="G733" s="171">
        <v>3097.4</v>
      </c>
    </row>
    <row r="734" spans="1:7" ht="31.5">
      <c r="A734" s="88" t="s">
        <v>579</v>
      </c>
      <c r="B734" s="89" t="s">
        <v>142</v>
      </c>
      <c r="C734" s="89" t="s">
        <v>515</v>
      </c>
      <c r="D734" s="89" t="s">
        <v>523</v>
      </c>
      <c r="E734" s="89" t="s">
        <v>867</v>
      </c>
      <c r="F734" s="89" t="s">
        <v>580</v>
      </c>
      <c r="G734" s="171">
        <v>3097.4</v>
      </c>
    </row>
    <row r="735" spans="1:7" ht="31.5">
      <c r="A735" s="88" t="s">
        <v>583</v>
      </c>
      <c r="B735" s="89" t="s">
        <v>142</v>
      </c>
      <c r="C735" s="89" t="s">
        <v>515</v>
      </c>
      <c r="D735" s="89" t="s">
        <v>523</v>
      </c>
      <c r="E735" s="89" t="s">
        <v>867</v>
      </c>
      <c r="F735" s="89" t="s">
        <v>584</v>
      </c>
      <c r="G735" s="171">
        <v>98.5</v>
      </c>
    </row>
    <row r="736" spans="1:7" ht="31.5">
      <c r="A736" s="88" t="s">
        <v>585</v>
      </c>
      <c r="B736" s="89" t="s">
        <v>142</v>
      </c>
      <c r="C736" s="89" t="s">
        <v>515</v>
      </c>
      <c r="D736" s="89" t="s">
        <v>523</v>
      </c>
      <c r="E736" s="89" t="s">
        <v>867</v>
      </c>
      <c r="F736" s="89" t="s">
        <v>586</v>
      </c>
      <c r="G736" s="171">
        <v>98.5</v>
      </c>
    </row>
    <row r="737" spans="1:7" ht="63">
      <c r="A737" s="86" t="s">
        <v>868</v>
      </c>
      <c r="B737" s="87" t="s">
        <v>142</v>
      </c>
      <c r="C737" s="87" t="s">
        <v>515</v>
      </c>
      <c r="D737" s="87" t="s">
        <v>523</v>
      </c>
      <c r="E737" s="87" t="s">
        <v>869</v>
      </c>
      <c r="F737" s="87"/>
      <c r="G737" s="170">
        <f>G738+G740</f>
        <v>31.6</v>
      </c>
    </row>
    <row r="738" spans="1:7" ht="63">
      <c r="A738" s="88" t="s">
        <v>578</v>
      </c>
      <c r="B738" s="89" t="s">
        <v>142</v>
      </c>
      <c r="C738" s="89" t="s">
        <v>515</v>
      </c>
      <c r="D738" s="89" t="s">
        <v>523</v>
      </c>
      <c r="E738" s="89" t="s">
        <v>869</v>
      </c>
      <c r="F738" s="89" t="s">
        <v>107</v>
      </c>
      <c r="G738" s="171">
        <v>25.7</v>
      </c>
    </row>
    <row r="739" spans="1:7" ht="31.5">
      <c r="A739" s="88" t="s">
        <v>579</v>
      </c>
      <c r="B739" s="89" t="s">
        <v>142</v>
      </c>
      <c r="C739" s="89" t="s">
        <v>515</v>
      </c>
      <c r="D739" s="89" t="s">
        <v>523</v>
      </c>
      <c r="E739" s="89" t="s">
        <v>869</v>
      </c>
      <c r="F739" s="89" t="s">
        <v>580</v>
      </c>
      <c r="G739" s="171">
        <v>25.7</v>
      </c>
    </row>
    <row r="740" spans="1:7" ht="31.5">
      <c r="A740" s="88" t="s">
        <v>583</v>
      </c>
      <c r="B740" s="89" t="s">
        <v>142</v>
      </c>
      <c r="C740" s="89" t="s">
        <v>515</v>
      </c>
      <c r="D740" s="89" t="s">
        <v>523</v>
      </c>
      <c r="E740" s="89" t="s">
        <v>869</v>
      </c>
      <c r="F740" s="89" t="s">
        <v>584</v>
      </c>
      <c r="G740" s="171">
        <v>5.9</v>
      </c>
    </row>
    <row r="741" spans="1:7" ht="31.5">
      <c r="A741" s="88" t="s">
        <v>585</v>
      </c>
      <c r="B741" s="89" t="s">
        <v>142</v>
      </c>
      <c r="C741" s="89" t="s">
        <v>515</v>
      </c>
      <c r="D741" s="89" t="s">
        <v>523</v>
      </c>
      <c r="E741" s="89" t="s">
        <v>869</v>
      </c>
      <c r="F741" s="89" t="s">
        <v>586</v>
      </c>
      <c r="G741" s="171">
        <v>5.9</v>
      </c>
    </row>
    <row r="742" spans="1:7" ht="47.25">
      <c r="A742" s="153" t="s">
        <v>989</v>
      </c>
      <c r="B742" s="154" t="s">
        <v>142</v>
      </c>
      <c r="C742" s="155" t="s">
        <v>515</v>
      </c>
      <c r="D742" s="155" t="s">
        <v>523</v>
      </c>
      <c r="E742" s="155" t="s">
        <v>1027</v>
      </c>
      <c r="F742" s="155" t="s">
        <v>580</v>
      </c>
      <c r="G742" s="156">
        <v>300.5</v>
      </c>
    </row>
    <row r="743" spans="1:7" ht="31.5">
      <c r="A743" s="153" t="s">
        <v>990</v>
      </c>
      <c r="B743" s="154" t="s">
        <v>142</v>
      </c>
      <c r="C743" s="155" t="s">
        <v>515</v>
      </c>
      <c r="D743" s="155" t="s">
        <v>523</v>
      </c>
      <c r="E743" s="155" t="s">
        <v>999</v>
      </c>
      <c r="F743" s="155" t="s">
        <v>580</v>
      </c>
      <c r="G743" s="156">
        <v>667.3</v>
      </c>
    </row>
    <row r="744" spans="1:7" ht="15.75">
      <c r="A744" s="85" t="s">
        <v>524</v>
      </c>
      <c r="B744" s="83" t="s">
        <v>142</v>
      </c>
      <c r="C744" s="83" t="s">
        <v>515</v>
      </c>
      <c r="D744" s="83" t="s">
        <v>525</v>
      </c>
      <c r="E744" s="83"/>
      <c r="F744" s="83"/>
      <c r="G744" s="169">
        <f>G745</f>
        <v>202.2</v>
      </c>
    </row>
    <row r="745" spans="1:7" ht="31.5">
      <c r="A745" s="86" t="s">
        <v>657</v>
      </c>
      <c r="B745" s="87" t="s">
        <v>142</v>
      </c>
      <c r="C745" s="87" t="s">
        <v>515</v>
      </c>
      <c r="D745" s="87" t="s">
        <v>525</v>
      </c>
      <c r="E745" s="87" t="s">
        <v>658</v>
      </c>
      <c r="F745" s="87"/>
      <c r="G745" s="170">
        <v>202.2</v>
      </c>
    </row>
    <row r="746" spans="1:7" ht="15.75">
      <c r="A746" s="88" t="s">
        <v>595</v>
      </c>
      <c r="B746" s="89" t="s">
        <v>142</v>
      </c>
      <c r="C746" s="89" t="s">
        <v>515</v>
      </c>
      <c r="D746" s="89" t="s">
        <v>525</v>
      </c>
      <c r="E746" s="89" t="s">
        <v>658</v>
      </c>
      <c r="F746" s="89" t="s">
        <v>596</v>
      </c>
      <c r="G746" s="171">
        <v>202.2</v>
      </c>
    </row>
    <row r="747" spans="1:7" ht="15.75">
      <c r="A747" s="88" t="s">
        <v>597</v>
      </c>
      <c r="B747" s="89" t="s">
        <v>142</v>
      </c>
      <c r="C747" s="89" t="s">
        <v>515</v>
      </c>
      <c r="D747" s="89" t="s">
        <v>525</v>
      </c>
      <c r="E747" s="89" t="s">
        <v>658</v>
      </c>
      <c r="F747" s="89" t="s">
        <v>598</v>
      </c>
      <c r="G747" s="171">
        <v>202.2</v>
      </c>
    </row>
    <row r="748" spans="1:7" ht="15.75">
      <c r="A748" s="85" t="s">
        <v>735</v>
      </c>
      <c r="B748" s="83" t="s">
        <v>142</v>
      </c>
      <c r="C748" s="83" t="s">
        <v>534</v>
      </c>
      <c r="D748" s="83" t="s">
        <v>575</v>
      </c>
      <c r="E748" s="83"/>
      <c r="F748" s="83"/>
      <c r="G748" s="169">
        <f>G749</f>
        <v>1840.1</v>
      </c>
    </row>
    <row r="749" spans="1:7" ht="15.75">
      <c r="A749" s="85" t="s">
        <v>552</v>
      </c>
      <c r="B749" s="83" t="s">
        <v>142</v>
      </c>
      <c r="C749" s="83" t="s">
        <v>534</v>
      </c>
      <c r="D749" s="83" t="s">
        <v>515</v>
      </c>
      <c r="E749" s="83"/>
      <c r="F749" s="83"/>
      <c r="G749" s="169">
        <f>G750+G753+G756</f>
        <v>1840.1</v>
      </c>
    </row>
    <row r="750" spans="1:7" ht="47.25">
      <c r="A750" s="86" t="s">
        <v>870</v>
      </c>
      <c r="B750" s="87" t="s">
        <v>142</v>
      </c>
      <c r="C750" s="87" t="s">
        <v>534</v>
      </c>
      <c r="D750" s="87" t="s">
        <v>515</v>
      </c>
      <c r="E750" s="87" t="s">
        <v>871</v>
      </c>
      <c r="F750" s="87"/>
      <c r="G750" s="170">
        <f>G751</f>
        <v>450</v>
      </c>
    </row>
    <row r="751" spans="1:7" ht="15.75">
      <c r="A751" s="88" t="s">
        <v>872</v>
      </c>
      <c r="B751" s="89" t="s">
        <v>142</v>
      </c>
      <c r="C751" s="89" t="s">
        <v>534</v>
      </c>
      <c r="D751" s="89" t="s">
        <v>515</v>
      </c>
      <c r="E751" s="89" t="s">
        <v>871</v>
      </c>
      <c r="F751" s="89" t="s">
        <v>873</v>
      </c>
      <c r="G751" s="171">
        <v>450</v>
      </c>
    </row>
    <row r="752" spans="1:7" ht="15.75">
      <c r="A752" s="88" t="s">
        <v>1</v>
      </c>
      <c r="B752" s="89" t="s">
        <v>142</v>
      </c>
      <c r="C752" s="89" t="s">
        <v>534</v>
      </c>
      <c r="D752" s="89" t="s">
        <v>515</v>
      </c>
      <c r="E752" s="89" t="s">
        <v>871</v>
      </c>
      <c r="F752" s="89" t="s">
        <v>874</v>
      </c>
      <c r="G752" s="171">
        <v>450</v>
      </c>
    </row>
    <row r="753" spans="1:7" ht="31.5">
      <c r="A753" s="86" t="s">
        <v>738</v>
      </c>
      <c r="B753" s="87" t="s">
        <v>142</v>
      </c>
      <c r="C753" s="87" t="s">
        <v>534</v>
      </c>
      <c r="D753" s="87" t="s">
        <v>515</v>
      </c>
      <c r="E753" s="87" t="s">
        <v>739</v>
      </c>
      <c r="F753" s="87"/>
      <c r="G753" s="170">
        <f>G754</f>
        <v>143.4</v>
      </c>
    </row>
    <row r="754" spans="1:7" ht="15.75">
      <c r="A754" s="88" t="s">
        <v>872</v>
      </c>
      <c r="B754" s="89" t="s">
        <v>142</v>
      </c>
      <c r="C754" s="89" t="s">
        <v>534</v>
      </c>
      <c r="D754" s="89" t="s">
        <v>515</v>
      </c>
      <c r="E754" s="89" t="s">
        <v>739</v>
      </c>
      <c r="F754" s="89" t="s">
        <v>873</v>
      </c>
      <c r="G754" s="171">
        <v>143.4</v>
      </c>
    </row>
    <row r="755" spans="1:7" ht="15.75">
      <c r="A755" s="88" t="s">
        <v>1</v>
      </c>
      <c r="B755" s="89" t="s">
        <v>142</v>
      </c>
      <c r="C755" s="89" t="s">
        <v>534</v>
      </c>
      <c r="D755" s="89" t="s">
        <v>515</v>
      </c>
      <c r="E755" s="89" t="s">
        <v>739</v>
      </c>
      <c r="F755" s="89" t="s">
        <v>874</v>
      </c>
      <c r="G755" s="171">
        <v>143.4</v>
      </c>
    </row>
    <row r="756" spans="1:7" ht="47.25">
      <c r="A756" s="86" t="s">
        <v>875</v>
      </c>
      <c r="B756" s="87" t="s">
        <v>142</v>
      </c>
      <c r="C756" s="87" t="s">
        <v>534</v>
      </c>
      <c r="D756" s="87" t="s">
        <v>515</v>
      </c>
      <c r="E756" s="87" t="s">
        <v>876</v>
      </c>
      <c r="F756" s="87"/>
      <c r="G756" s="170">
        <f>G757</f>
        <v>1246.7</v>
      </c>
    </row>
    <row r="757" spans="1:7" ht="15.75">
      <c r="A757" s="88" t="s">
        <v>872</v>
      </c>
      <c r="B757" s="89" t="s">
        <v>142</v>
      </c>
      <c r="C757" s="89" t="s">
        <v>534</v>
      </c>
      <c r="D757" s="89" t="s">
        <v>515</v>
      </c>
      <c r="E757" s="89" t="s">
        <v>876</v>
      </c>
      <c r="F757" s="89" t="s">
        <v>873</v>
      </c>
      <c r="G757" s="171">
        <v>1246.7</v>
      </c>
    </row>
    <row r="758" spans="1:7" ht="15.75">
      <c r="A758" s="88" t="s">
        <v>1</v>
      </c>
      <c r="B758" s="89" t="s">
        <v>142</v>
      </c>
      <c r="C758" s="89" t="s">
        <v>534</v>
      </c>
      <c r="D758" s="89" t="s">
        <v>515</v>
      </c>
      <c r="E758" s="89" t="s">
        <v>876</v>
      </c>
      <c r="F758" s="89" t="s">
        <v>874</v>
      </c>
      <c r="G758" s="171">
        <v>1246.7</v>
      </c>
    </row>
    <row r="759" spans="1:7" ht="47.25">
      <c r="A759" s="85" t="s">
        <v>877</v>
      </c>
      <c r="B759" s="83" t="s">
        <v>142</v>
      </c>
      <c r="C759" s="83" t="s">
        <v>530</v>
      </c>
      <c r="D759" s="83" t="s">
        <v>575</v>
      </c>
      <c r="E759" s="83"/>
      <c r="F759" s="83"/>
      <c r="G759" s="169">
        <f>G760+G767</f>
        <v>161069.30000000002</v>
      </c>
    </row>
    <row r="760" spans="1:7" ht="31.5">
      <c r="A760" s="85" t="s">
        <v>565</v>
      </c>
      <c r="B760" s="83" t="s">
        <v>142</v>
      </c>
      <c r="C760" s="83" t="s">
        <v>530</v>
      </c>
      <c r="D760" s="83" t="s">
        <v>515</v>
      </c>
      <c r="E760" s="83"/>
      <c r="F760" s="83"/>
      <c r="G760" s="169">
        <f>G761+G764</f>
        <v>134239.7</v>
      </c>
    </row>
    <row r="761" spans="1:7" ht="31.5">
      <c r="A761" s="86" t="s">
        <v>878</v>
      </c>
      <c r="B761" s="87" t="s">
        <v>142</v>
      </c>
      <c r="C761" s="87" t="s">
        <v>530</v>
      </c>
      <c r="D761" s="87" t="s">
        <v>515</v>
      </c>
      <c r="E761" s="87" t="s">
        <v>879</v>
      </c>
      <c r="F761" s="87"/>
      <c r="G761" s="170">
        <f>G762</f>
        <v>2000</v>
      </c>
    </row>
    <row r="762" spans="1:7" ht="15.75">
      <c r="A762" s="88" t="s">
        <v>872</v>
      </c>
      <c r="B762" s="89" t="s">
        <v>142</v>
      </c>
      <c r="C762" s="89" t="s">
        <v>530</v>
      </c>
      <c r="D762" s="89" t="s">
        <v>515</v>
      </c>
      <c r="E762" s="89" t="s">
        <v>879</v>
      </c>
      <c r="F762" s="89" t="s">
        <v>873</v>
      </c>
      <c r="G762" s="171">
        <v>2000</v>
      </c>
    </row>
    <row r="763" spans="1:7" ht="15.75">
      <c r="A763" s="88" t="s">
        <v>880</v>
      </c>
      <c r="B763" s="89" t="s">
        <v>142</v>
      </c>
      <c r="C763" s="89" t="s">
        <v>530</v>
      </c>
      <c r="D763" s="89" t="s">
        <v>515</v>
      </c>
      <c r="E763" s="89" t="s">
        <v>879</v>
      </c>
      <c r="F763" s="89" t="s">
        <v>881</v>
      </c>
      <c r="G763" s="171">
        <v>2000</v>
      </c>
    </row>
    <row r="764" spans="1:7" ht="63">
      <c r="A764" s="86" t="s">
        <v>882</v>
      </c>
      <c r="B764" s="87" t="s">
        <v>142</v>
      </c>
      <c r="C764" s="87" t="s">
        <v>530</v>
      </c>
      <c r="D764" s="87" t="s">
        <v>515</v>
      </c>
      <c r="E764" s="87" t="s">
        <v>883</v>
      </c>
      <c r="F764" s="87"/>
      <c r="G764" s="170">
        <f>G765</f>
        <v>132239.7</v>
      </c>
    </row>
    <row r="765" spans="1:7" ht="15.75">
      <c r="A765" s="88" t="s">
        <v>872</v>
      </c>
      <c r="B765" s="89" t="s">
        <v>142</v>
      </c>
      <c r="C765" s="89" t="s">
        <v>530</v>
      </c>
      <c r="D765" s="89" t="s">
        <v>515</v>
      </c>
      <c r="E765" s="89" t="s">
        <v>883</v>
      </c>
      <c r="F765" s="89" t="s">
        <v>873</v>
      </c>
      <c r="G765" s="171">
        <v>132239.7</v>
      </c>
    </row>
    <row r="766" spans="1:7" ht="15.75">
      <c r="A766" s="88" t="s">
        <v>880</v>
      </c>
      <c r="B766" s="89" t="s">
        <v>142</v>
      </c>
      <c r="C766" s="89" t="s">
        <v>530</v>
      </c>
      <c r="D766" s="89" t="s">
        <v>515</v>
      </c>
      <c r="E766" s="89" t="s">
        <v>883</v>
      </c>
      <c r="F766" s="89" t="s">
        <v>881</v>
      </c>
      <c r="G766" s="171">
        <v>132239.7</v>
      </c>
    </row>
    <row r="767" spans="1:7" ht="15.75">
      <c r="A767" s="85" t="s">
        <v>566</v>
      </c>
      <c r="B767" s="83" t="s">
        <v>142</v>
      </c>
      <c r="C767" s="83" t="s">
        <v>530</v>
      </c>
      <c r="D767" s="83" t="s">
        <v>517</v>
      </c>
      <c r="E767" s="83"/>
      <c r="F767" s="83"/>
      <c r="G767" s="169">
        <f>G768+G771+G774+G783+G777+G780</f>
        <v>26829.600000000002</v>
      </c>
    </row>
    <row r="768" spans="1:7" ht="31.5">
      <c r="A768" s="86" t="s">
        <v>749</v>
      </c>
      <c r="B768" s="87" t="s">
        <v>142</v>
      </c>
      <c r="C768" s="87" t="s">
        <v>530</v>
      </c>
      <c r="D768" s="87" t="s">
        <v>517</v>
      </c>
      <c r="E768" s="87" t="s">
        <v>750</v>
      </c>
      <c r="F768" s="87"/>
      <c r="G768" s="170">
        <f>G769</f>
        <v>180</v>
      </c>
    </row>
    <row r="769" spans="1:7" ht="15.75">
      <c r="A769" s="88" t="s">
        <v>872</v>
      </c>
      <c r="B769" s="89" t="s">
        <v>142</v>
      </c>
      <c r="C769" s="89" t="s">
        <v>530</v>
      </c>
      <c r="D769" s="89" t="s">
        <v>517</v>
      </c>
      <c r="E769" s="89" t="s">
        <v>750</v>
      </c>
      <c r="F769" s="89" t="s">
        <v>873</v>
      </c>
      <c r="G769" s="171">
        <v>180</v>
      </c>
    </row>
    <row r="770" spans="1:7" ht="15.75">
      <c r="A770" s="88" t="s">
        <v>1</v>
      </c>
      <c r="B770" s="89" t="s">
        <v>142</v>
      </c>
      <c r="C770" s="89" t="s">
        <v>530</v>
      </c>
      <c r="D770" s="89" t="s">
        <v>517</v>
      </c>
      <c r="E770" s="89" t="s">
        <v>750</v>
      </c>
      <c r="F770" s="89" t="s">
        <v>874</v>
      </c>
      <c r="G770" s="171">
        <v>180</v>
      </c>
    </row>
    <row r="771" spans="1:7" ht="15.75">
      <c r="A771" s="86" t="s">
        <v>677</v>
      </c>
      <c r="B771" s="87" t="s">
        <v>142</v>
      </c>
      <c r="C771" s="87" t="s">
        <v>530</v>
      </c>
      <c r="D771" s="87" t="s">
        <v>517</v>
      </c>
      <c r="E771" s="87" t="s">
        <v>678</v>
      </c>
      <c r="F771" s="87"/>
      <c r="G771" s="170">
        <f>G772</f>
        <v>1936</v>
      </c>
    </row>
    <row r="772" spans="1:7" ht="15.75">
      <c r="A772" s="88" t="s">
        <v>872</v>
      </c>
      <c r="B772" s="89" t="s">
        <v>142</v>
      </c>
      <c r="C772" s="89" t="s">
        <v>530</v>
      </c>
      <c r="D772" s="89" t="s">
        <v>517</v>
      </c>
      <c r="E772" s="89" t="s">
        <v>678</v>
      </c>
      <c r="F772" s="89" t="s">
        <v>873</v>
      </c>
      <c r="G772" s="171">
        <v>1936</v>
      </c>
    </row>
    <row r="773" spans="1:7" ht="15.75">
      <c r="A773" s="88" t="s">
        <v>1</v>
      </c>
      <c r="B773" s="89" t="s">
        <v>142</v>
      </c>
      <c r="C773" s="89" t="s">
        <v>530</v>
      </c>
      <c r="D773" s="89" t="s">
        <v>517</v>
      </c>
      <c r="E773" s="89" t="s">
        <v>678</v>
      </c>
      <c r="F773" s="89" t="s">
        <v>874</v>
      </c>
      <c r="G773" s="171">
        <v>1936</v>
      </c>
    </row>
    <row r="774" spans="1:7" ht="31.5">
      <c r="A774" s="86" t="s">
        <v>884</v>
      </c>
      <c r="B774" s="87" t="s">
        <v>142</v>
      </c>
      <c r="C774" s="87" t="s">
        <v>530</v>
      </c>
      <c r="D774" s="87" t="s">
        <v>517</v>
      </c>
      <c r="E774" s="87" t="s">
        <v>885</v>
      </c>
      <c r="F774" s="87"/>
      <c r="G774" s="170">
        <f>G775</f>
        <v>13165.2</v>
      </c>
    </row>
    <row r="775" spans="1:7" ht="15.75">
      <c r="A775" s="88" t="s">
        <v>872</v>
      </c>
      <c r="B775" s="89" t="s">
        <v>142</v>
      </c>
      <c r="C775" s="89" t="s">
        <v>530</v>
      </c>
      <c r="D775" s="89" t="s">
        <v>517</v>
      </c>
      <c r="E775" s="89" t="s">
        <v>885</v>
      </c>
      <c r="F775" s="89" t="s">
        <v>873</v>
      </c>
      <c r="G775" s="171">
        <v>13165.2</v>
      </c>
    </row>
    <row r="776" spans="1:7" ht="15.75">
      <c r="A776" s="88" t="s">
        <v>1</v>
      </c>
      <c r="B776" s="89" t="s">
        <v>142</v>
      </c>
      <c r="C776" s="89" t="s">
        <v>530</v>
      </c>
      <c r="D776" s="89" t="s">
        <v>517</v>
      </c>
      <c r="E776" s="89" t="s">
        <v>885</v>
      </c>
      <c r="F776" s="89" t="s">
        <v>874</v>
      </c>
      <c r="G776" s="171">
        <v>13165.2</v>
      </c>
    </row>
    <row r="777" spans="1:7" ht="51.75" customHeight="1">
      <c r="A777" s="88" t="s">
        <v>989</v>
      </c>
      <c r="B777" s="89" t="s">
        <v>142</v>
      </c>
      <c r="C777" s="89" t="s">
        <v>530</v>
      </c>
      <c r="D777" s="89" t="s">
        <v>517</v>
      </c>
      <c r="E777" s="155" t="s">
        <v>1027</v>
      </c>
      <c r="F777" s="89"/>
      <c r="G777" s="171">
        <f>SUM(G778)</f>
        <v>1427.6</v>
      </c>
    </row>
    <row r="778" spans="1:7" ht="15.75">
      <c r="A778" s="88" t="s">
        <v>872</v>
      </c>
      <c r="B778" s="89" t="s">
        <v>142</v>
      </c>
      <c r="C778" s="89" t="s">
        <v>530</v>
      </c>
      <c r="D778" s="89" t="s">
        <v>517</v>
      </c>
      <c r="E778" s="155" t="s">
        <v>1027</v>
      </c>
      <c r="F778" s="89" t="s">
        <v>873</v>
      </c>
      <c r="G778" s="171">
        <v>1427.6</v>
      </c>
    </row>
    <row r="779" spans="1:7" ht="15.75">
      <c r="A779" s="88" t="s">
        <v>1</v>
      </c>
      <c r="B779" s="89" t="s">
        <v>142</v>
      </c>
      <c r="C779" s="89" t="s">
        <v>530</v>
      </c>
      <c r="D779" s="89" t="s">
        <v>517</v>
      </c>
      <c r="E779" s="155" t="s">
        <v>1027</v>
      </c>
      <c r="F779" s="89" t="s">
        <v>874</v>
      </c>
      <c r="G779" s="171">
        <v>1427.6</v>
      </c>
    </row>
    <row r="780" spans="1:7" ht="31.5">
      <c r="A780" s="88" t="s">
        <v>990</v>
      </c>
      <c r="B780" s="89" t="s">
        <v>142</v>
      </c>
      <c r="C780" s="89" t="s">
        <v>530</v>
      </c>
      <c r="D780" s="89" t="s">
        <v>517</v>
      </c>
      <c r="E780" s="155" t="s">
        <v>999</v>
      </c>
      <c r="F780" s="89"/>
      <c r="G780" s="171">
        <f>SUM(G781)</f>
        <v>5122.2</v>
      </c>
    </row>
    <row r="781" spans="1:7" ht="15.75">
      <c r="A781" s="88" t="s">
        <v>872</v>
      </c>
      <c r="B781" s="89" t="s">
        <v>142</v>
      </c>
      <c r="C781" s="89" t="s">
        <v>530</v>
      </c>
      <c r="D781" s="89" t="s">
        <v>517</v>
      </c>
      <c r="E781" s="155" t="s">
        <v>999</v>
      </c>
      <c r="F781" s="89" t="s">
        <v>873</v>
      </c>
      <c r="G781" s="171">
        <v>5122.2</v>
      </c>
    </row>
    <row r="782" spans="1:7" ht="15.75">
      <c r="A782" s="88" t="s">
        <v>1</v>
      </c>
      <c r="B782" s="89" t="s">
        <v>142</v>
      </c>
      <c r="C782" s="89" t="s">
        <v>530</v>
      </c>
      <c r="D782" s="89" t="s">
        <v>517</v>
      </c>
      <c r="E782" s="155" t="s">
        <v>999</v>
      </c>
      <c r="F782" s="89" t="s">
        <v>874</v>
      </c>
      <c r="G782" s="171">
        <v>5122.2</v>
      </c>
    </row>
    <row r="783" spans="1:7" ht="31.5">
      <c r="A783" s="86" t="s">
        <v>757</v>
      </c>
      <c r="B783" s="87" t="s">
        <v>142</v>
      </c>
      <c r="C783" s="87" t="s">
        <v>530</v>
      </c>
      <c r="D783" s="87" t="s">
        <v>517</v>
      </c>
      <c r="E783" s="87" t="s">
        <v>758</v>
      </c>
      <c r="F783" s="87"/>
      <c r="G783" s="170">
        <f>G784</f>
        <v>4998.6</v>
      </c>
    </row>
    <row r="784" spans="1:7" ht="15.75">
      <c r="A784" s="88" t="s">
        <v>872</v>
      </c>
      <c r="B784" s="89" t="s">
        <v>142</v>
      </c>
      <c r="C784" s="89" t="s">
        <v>530</v>
      </c>
      <c r="D784" s="89" t="s">
        <v>517</v>
      </c>
      <c r="E784" s="89" t="s">
        <v>758</v>
      </c>
      <c r="F784" s="89" t="s">
        <v>873</v>
      </c>
      <c r="G784" s="171">
        <v>4998.6</v>
      </c>
    </row>
    <row r="785" spans="1:7" ht="15.75">
      <c r="A785" s="88" t="s">
        <v>1</v>
      </c>
      <c r="B785" s="89" t="s">
        <v>142</v>
      </c>
      <c r="C785" s="89" t="s">
        <v>530</v>
      </c>
      <c r="D785" s="89" t="s">
        <v>517</v>
      </c>
      <c r="E785" s="89" t="s">
        <v>758</v>
      </c>
      <c r="F785" s="89" t="s">
        <v>874</v>
      </c>
      <c r="G785" s="171">
        <v>4998.6</v>
      </c>
    </row>
    <row r="786" spans="1:7" ht="47.25">
      <c r="A786" s="85" t="s">
        <v>886</v>
      </c>
      <c r="B786" s="83" t="s">
        <v>244</v>
      </c>
      <c r="C786" s="83"/>
      <c r="D786" s="83"/>
      <c r="E786" s="83"/>
      <c r="F786" s="83"/>
      <c r="G786" s="169">
        <f>G787</f>
        <v>14849.4</v>
      </c>
    </row>
    <row r="787" spans="1:7" ht="15.75">
      <c r="A787" s="85" t="s">
        <v>514</v>
      </c>
      <c r="B787" s="83" t="s">
        <v>244</v>
      </c>
      <c r="C787" s="83" t="s">
        <v>515</v>
      </c>
      <c r="D787" s="83" t="s">
        <v>575</v>
      </c>
      <c r="E787" s="83"/>
      <c r="F787" s="83"/>
      <c r="G787" s="169">
        <f>G788</f>
        <v>14849.4</v>
      </c>
    </row>
    <row r="788" spans="1:7" ht="47.25">
      <c r="A788" s="85" t="s">
        <v>518</v>
      </c>
      <c r="B788" s="83" t="s">
        <v>244</v>
      </c>
      <c r="C788" s="83" t="s">
        <v>515</v>
      </c>
      <c r="D788" s="83" t="s">
        <v>519</v>
      </c>
      <c r="E788" s="83"/>
      <c r="F788" s="83"/>
      <c r="G788" s="169">
        <f>G789+G796+G799</f>
        <v>14849.4</v>
      </c>
    </row>
    <row r="789" spans="1:7" ht="47.25">
      <c r="A789" s="86" t="s">
        <v>887</v>
      </c>
      <c r="B789" s="87" t="s">
        <v>244</v>
      </c>
      <c r="C789" s="87" t="s">
        <v>515</v>
      </c>
      <c r="D789" s="87" t="s">
        <v>519</v>
      </c>
      <c r="E789" s="87" t="s">
        <v>888</v>
      </c>
      <c r="F789" s="87"/>
      <c r="G789" s="170">
        <f>G790+G792+G794</f>
        <v>13389.9</v>
      </c>
    </row>
    <row r="790" spans="1:7" ht="63">
      <c r="A790" s="88" t="s">
        <v>578</v>
      </c>
      <c r="B790" s="89" t="s">
        <v>244</v>
      </c>
      <c r="C790" s="89" t="s">
        <v>515</v>
      </c>
      <c r="D790" s="89" t="s">
        <v>519</v>
      </c>
      <c r="E790" s="89" t="s">
        <v>888</v>
      </c>
      <c r="F790" s="89" t="s">
        <v>107</v>
      </c>
      <c r="G790" s="171">
        <v>12098</v>
      </c>
    </row>
    <row r="791" spans="1:7" ht="31.5">
      <c r="A791" s="88" t="s">
        <v>579</v>
      </c>
      <c r="B791" s="89" t="s">
        <v>244</v>
      </c>
      <c r="C791" s="89" t="s">
        <v>515</v>
      </c>
      <c r="D791" s="89" t="s">
        <v>519</v>
      </c>
      <c r="E791" s="89" t="s">
        <v>888</v>
      </c>
      <c r="F791" s="89" t="s">
        <v>580</v>
      </c>
      <c r="G791" s="171">
        <v>12098</v>
      </c>
    </row>
    <row r="792" spans="1:7" ht="31.5">
      <c r="A792" s="88" t="s">
        <v>583</v>
      </c>
      <c r="B792" s="89" t="s">
        <v>244</v>
      </c>
      <c r="C792" s="89" t="s">
        <v>515</v>
      </c>
      <c r="D792" s="89" t="s">
        <v>519</v>
      </c>
      <c r="E792" s="89" t="s">
        <v>888</v>
      </c>
      <c r="F792" s="89" t="s">
        <v>584</v>
      </c>
      <c r="G792" s="171">
        <v>1285.9</v>
      </c>
    </row>
    <row r="793" spans="1:7" ht="31.5">
      <c r="A793" s="88" t="s">
        <v>585</v>
      </c>
      <c r="B793" s="89" t="s">
        <v>244</v>
      </c>
      <c r="C793" s="89" t="s">
        <v>515</v>
      </c>
      <c r="D793" s="89" t="s">
        <v>519</v>
      </c>
      <c r="E793" s="89" t="s">
        <v>888</v>
      </c>
      <c r="F793" s="89" t="s">
        <v>586</v>
      </c>
      <c r="G793" s="171">
        <v>1285.9</v>
      </c>
    </row>
    <row r="794" spans="1:7" ht="15.75">
      <c r="A794" s="88" t="s">
        <v>595</v>
      </c>
      <c r="B794" s="89" t="s">
        <v>244</v>
      </c>
      <c r="C794" s="89" t="s">
        <v>515</v>
      </c>
      <c r="D794" s="89" t="s">
        <v>519</v>
      </c>
      <c r="E794" s="89" t="s">
        <v>888</v>
      </c>
      <c r="F794" s="89" t="s">
        <v>596</v>
      </c>
      <c r="G794" s="171">
        <v>6</v>
      </c>
    </row>
    <row r="795" spans="1:7" ht="15.75">
      <c r="A795" s="88" t="s">
        <v>597</v>
      </c>
      <c r="B795" s="89" t="s">
        <v>244</v>
      </c>
      <c r="C795" s="89" t="s">
        <v>515</v>
      </c>
      <c r="D795" s="89" t="s">
        <v>519</v>
      </c>
      <c r="E795" s="89" t="s">
        <v>888</v>
      </c>
      <c r="F795" s="89" t="s">
        <v>598</v>
      </c>
      <c r="G795" s="171">
        <v>6</v>
      </c>
    </row>
    <row r="796" spans="1:7" ht="47.25">
      <c r="A796" s="86" t="s">
        <v>889</v>
      </c>
      <c r="B796" s="87" t="s">
        <v>244</v>
      </c>
      <c r="C796" s="87" t="s">
        <v>515</v>
      </c>
      <c r="D796" s="87" t="s">
        <v>519</v>
      </c>
      <c r="E796" s="87" t="s">
        <v>890</v>
      </c>
      <c r="F796" s="87"/>
      <c r="G796" s="170">
        <f>G798</f>
        <v>1104</v>
      </c>
    </row>
    <row r="797" spans="1:7" ht="63">
      <c r="A797" s="88" t="s">
        <v>578</v>
      </c>
      <c r="B797" s="89" t="s">
        <v>244</v>
      </c>
      <c r="C797" s="89" t="s">
        <v>515</v>
      </c>
      <c r="D797" s="89" t="s">
        <v>519</v>
      </c>
      <c r="E797" s="89" t="s">
        <v>890</v>
      </c>
      <c r="F797" s="89" t="s">
        <v>107</v>
      </c>
      <c r="G797" s="171">
        <v>1056.8</v>
      </c>
    </row>
    <row r="798" spans="1:7" ht="31.5">
      <c r="A798" s="88" t="s">
        <v>579</v>
      </c>
      <c r="B798" s="89" t="s">
        <v>244</v>
      </c>
      <c r="C798" s="89" t="s">
        <v>515</v>
      </c>
      <c r="D798" s="89" t="s">
        <v>519</v>
      </c>
      <c r="E798" s="89" t="s">
        <v>890</v>
      </c>
      <c r="F798" s="89" t="s">
        <v>580</v>
      </c>
      <c r="G798" s="171">
        <v>1104</v>
      </c>
    </row>
    <row r="799" spans="1:7" ht="31.5">
      <c r="A799" s="88" t="s">
        <v>990</v>
      </c>
      <c r="B799" s="89" t="s">
        <v>142</v>
      </c>
      <c r="C799" s="89" t="s">
        <v>515</v>
      </c>
      <c r="D799" s="89" t="s">
        <v>519</v>
      </c>
      <c r="E799" s="155" t="s">
        <v>999</v>
      </c>
      <c r="F799" s="89"/>
      <c r="G799" s="171">
        <f>SUM(G800)</f>
        <v>355.5</v>
      </c>
    </row>
    <row r="800" spans="1:7" ht="15.75">
      <c r="A800" s="88" t="s">
        <v>872</v>
      </c>
      <c r="B800" s="89" t="s">
        <v>142</v>
      </c>
      <c r="C800" s="89" t="s">
        <v>515</v>
      </c>
      <c r="D800" s="89" t="s">
        <v>519</v>
      </c>
      <c r="E800" s="155" t="s">
        <v>999</v>
      </c>
      <c r="F800" s="89" t="s">
        <v>580</v>
      </c>
      <c r="G800" s="171">
        <v>355.5</v>
      </c>
    </row>
    <row r="803" spans="5:8" ht="15">
      <c r="E803" s="93">
        <v>100</v>
      </c>
      <c r="G803" s="176">
        <f>G13+G369+G386+G722+G787</f>
        <v>146206.9</v>
      </c>
      <c r="H803" s="90" t="e">
        <f>G804+#REF!+#REF!+#REF!+#REF!</f>
        <v>#REF!</v>
      </c>
    </row>
    <row r="804" spans="5:7" ht="15">
      <c r="E804" s="93">
        <v>300</v>
      </c>
      <c r="G804" s="176">
        <f>G165</f>
        <v>4455.6</v>
      </c>
    </row>
    <row r="805" ht="15">
      <c r="E805" s="93"/>
    </row>
    <row r="806" spans="5:7" ht="15">
      <c r="E806" s="93">
        <v>400</v>
      </c>
      <c r="G806" s="176" t="e">
        <f>G380+G189</f>
        <v>#VALUE!</v>
      </c>
    </row>
    <row r="807" spans="5:7" ht="15">
      <c r="E807" s="93">
        <v>500</v>
      </c>
      <c r="G807" s="176">
        <f>G233</f>
        <v>2952</v>
      </c>
    </row>
    <row r="808" spans="5:7" ht="15">
      <c r="E808" s="93">
        <v>700</v>
      </c>
      <c r="G808" s="176">
        <f>G403+G255</f>
        <v>1089053.7</v>
      </c>
    </row>
    <row r="809" spans="5:7" ht="15">
      <c r="E809" s="93">
        <v>800</v>
      </c>
      <c r="G809" s="176">
        <f>G318+G748</f>
        <v>2271.7999999999997</v>
      </c>
    </row>
    <row r="810" spans="5:7" ht="15">
      <c r="E810" s="93">
        <v>10000</v>
      </c>
      <c r="G810" s="176">
        <f>G688+G329</f>
        <v>114572.20000000001</v>
      </c>
    </row>
    <row r="811" spans="5:7" ht="15">
      <c r="E811" s="93">
        <v>1100</v>
      </c>
      <c r="G811" s="176">
        <f>G345</f>
        <v>25386.6</v>
      </c>
    </row>
    <row r="812" spans="5:7" ht="15">
      <c r="E812" s="93">
        <v>1200</v>
      </c>
      <c r="G812" s="176">
        <f>SUM(G364)</f>
        <v>4200</v>
      </c>
    </row>
    <row r="813" spans="5:7" ht="15">
      <c r="E813" s="93">
        <v>1400</v>
      </c>
      <c r="G813" s="176">
        <f>SUM(G759)</f>
        <v>161069.30000000002</v>
      </c>
    </row>
    <row r="814" ht="15">
      <c r="G814" s="176" t="e">
        <f>SUM(G803:G813)</f>
        <v>#VALUE!</v>
      </c>
    </row>
    <row r="816" spans="5:7" ht="15">
      <c r="E816" s="80">
        <v>701</v>
      </c>
      <c r="G816" s="176">
        <f>SUM(G404)</f>
        <v>354116.30000000005</v>
      </c>
    </row>
    <row r="817" spans="5:7" ht="15">
      <c r="E817" s="80">
        <v>702</v>
      </c>
      <c r="G817" s="176">
        <f>SUM(G472+G256)</f>
        <v>600184.7</v>
      </c>
    </row>
    <row r="818" spans="5:7" ht="15">
      <c r="E818" s="80">
        <v>703</v>
      </c>
      <c r="G818" s="176">
        <f>SUM(G555+G263)</f>
        <v>89208.10000000002</v>
      </c>
    </row>
    <row r="819" spans="5:7" ht="15">
      <c r="E819" s="80">
        <v>707</v>
      </c>
      <c r="G819" s="176">
        <f>SUM(G613+G267)</f>
        <v>18111.5</v>
      </c>
    </row>
    <row r="820" spans="5:7" ht="15">
      <c r="E820" s="80">
        <v>709</v>
      </c>
      <c r="G820" s="176">
        <f>SUM(G659)</f>
        <v>27433.100000000002</v>
      </c>
    </row>
    <row r="822" spans="5:7" ht="15">
      <c r="E822" s="80">
        <v>1001</v>
      </c>
      <c r="G822" s="176">
        <f>SUM(G330)</f>
        <v>14255.4</v>
      </c>
    </row>
    <row r="823" spans="5:7" ht="15">
      <c r="E823" s="80">
        <v>1003</v>
      </c>
      <c r="G823" s="176">
        <f>SUM(G689+G334)</f>
        <v>34574.399999999994</v>
      </c>
    </row>
    <row r="824" spans="5:7" ht="15">
      <c r="E824" s="80">
        <v>1004</v>
      </c>
      <c r="G824" s="176">
        <f>SUM(G706+G338)</f>
        <v>65742.4</v>
      </c>
    </row>
  </sheetData>
  <sheetProtection/>
  <mergeCells count="8">
    <mergeCell ref="A7:G7"/>
    <mergeCell ref="G9:G10"/>
    <mergeCell ref="A9:A10"/>
    <mergeCell ref="B9:B10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D12" sqref="D12"/>
    </sheetView>
  </sheetViews>
  <sheetFormatPr defaultColWidth="8.8515625" defaultRowHeight="12.75" customHeight="1" outlineLevelRow="1"/>
  <cols>
    <col min="1" max="1" width="45.00390625" style="68" customWidth="1"/>
    <col min="2" max="2" width="6.421875" style="68" customWidth="1"/>
    <col min="3" max="3" width="9.00390625" style="68" customWidth="1"/>
    <col min="4" max="4" width="14.7109375" style="68" customWidth="1"/>
    <col min="5" max="6" width="9.140625" style="68" customWidth="1"/>
    <col min="7" max="16384" width="8.8515625" style="68" customWidth="1"/>
  </cols>
  <sheetData>
    <row r="1" spans="1:4" ht="12.75" customHeight="1">
      <c r="A1" s="257" t="s">
        <v>1496</v>
      </c>
      <c r="B1" s="257"/>
      <c r="C1" s="257"/>
      <c r="D1" s="257"/>
    </row>
    <row r="2" spans="1:4" ht="12.75" customHeight="1">
      <c r="A2" s="257" t="s">
        <v>1307</v>
      </c>
      <c r="B2" s="257"/>
      <c r="C2" s="257"/>
      <c r="D2" s="257"/>
    </row>
    <row r="3" spans="1:4" ht="12.75" customHeight="1">
      <c r="A3" s="257" t="s">
        <v>506</v>
      </c>
      <c r="B3" s="268"/>
      <c r="C3" s="268"/>
      <c r="D3" s="268"/>
    </row>
    <row r="4" spans="1:4" ht="12.75" customHeight="1">
      <c r="A4" s="257" t="s">
        <v>507</v>
      </c>
      <c r="B4" s="257"/>
      <c r="C4" s="257"/>
      <c r="D4" s="257"/>
    </row>
    <row r="5" spans="1:4" ht="12.75" customHeight="1">
      <c r="A5" s="257" t="s">
        <v>1500</v>
      </c>
      <c r="B5" s="257"/>
      <c r="C5" s="257"/>
      <c r="D5" s="257"/>
    </row>
    <row r="6" spans="1:4" ht="12.75" customHeight="1">
      <c r="A6" s="69"/>
      <c r="B6" s="69"/>
      <c r="C6" s="69"/>
      <c r="D6" s="69"/>
    </row>
    <row r="7" spans="1:7" ht="40.5" customHeight="1">
      <c r="A7" s="269" t="s">
        <v>1497</v>
      </c>
      <c r="B7" s="269"/>
      <c r="C7" s="269"/>
      <c r="D7" s="269"/>
      <c r="E7" s="70"/>
      <c r="F7" s="70"/>
      <c r="G7" s="70"/>
    </row>
    <row r="8" spans="1:6" ht="15">
      <c r="A8" s="71"/>
      <c r="B8" s="267" t="s">
        <v>508</v>
      </c>
      <c r="C8" s="267"/>
      <c r="D8" s="267"/>
      <c r="E8" s="72"/>
      <c r="F8" s="72"/>
    </row>
    <row r="9" spans="1:4" ht="15" customHeight="1">
      <c r="A9" s="73" t="s">
        <v>509</v>
      </c>
      <c r="B9" s="73" t="s">
        <v>510</v>
      </c>
      <c r="C9" s="73" t="s">
        <v>511</v>
      </c>
      <c r="D9" s="145" t="s">
        <v>512</v>
      </c>
    </row>
    <row r="10" spans="1:7" ht="15" customHeight="1">
      <c r="A10" s="74" t="s">
        <v>513</v>
      </c>
      <c r="B10" s="75"/>
      <c r="C10" s="75"/>
      <c r="D10" s="146">
        <f>SUM(D11+D17+D20+D25+D30+D36+D38+D42+D45+D47)</f>
        <v>1579431.5000000002</v>
      </c>
      <c r="F10" s="70"/>
      <c r="G10" s="70"/>
    </row>
    <row r="11" spans="1:7" ht="15">
      <c r="A11" s="76" t="s">
        <v>514</v>
      </c>
      <c r="B11" s="73" t="s">
        <v>515</v>
      </c>
      <c r="C11" s="73"/>
      <c r="D11" s="147">
        <f>SUM(D12:D16)</f>
        <v>146206.90000000002</v>
      </c>
      <c r="F11" s="70"/>
      <c r="G11" s="70"/>
    </row>
    <row r="12" spans="1:7" ht="51" outlineLevel="1">
      <c r="A12" s="77" t="s">
        <v>516</v>
      </c>
      <c r="B12" s="78" t="s">
        <v>515</v>
      </c>
      <c r="C12" s="78" t="s">
        <v>517</v>
      </c>
      <c r="D12" s="149">
        <v>2855.1</v>
      </c>
      <c r="F12" s="143"/>
      <c r="G12" s="144"/>
    </row>
    <row r="13" spans="1:7" ht="51" outlineLevel="1">
      <c r="A13" s="77" t="s">
        <v>518</v>
      </c>
      <c r="B13" s="78" t="s">
        <v>515</v>
      </c>
      <c r="C13" s="78" t="s">
        <v>519</v>
      </c>
      <c r="D13" s="149">
        <v>103562</v>
      </c>
      <c r="F13" s="143"/>
      <c r="G13" s="144"/>
    </row>
    <row r="14" spans="1:7" ht="15" outlineLevel="1">
      <c r="A14" s="77" t="s">
        <v>520</v>
      </c>
      <c r="B14" s="78" t="s">
        <v>515</v>
      </c>
      <c r="C14" s="78" t="s">
        <v>521</v>
      </c>
      <c r="D14" s="149">
        <v>7.8</v>
      </c>
      <c r="F14" s="143"/>
      <c r="G14" s="144"/>
    </row>
    <row r="15" spans="1:7" ht="38.25" outlineLevel="1">
      <c r="A15" s="77" t="s">
        <v>522</v>
      </c>
      <c r="B15" s="78" t="s">
        <v>515</v>
      </c>
      <c r="C15" s="78" t="s">
        <v>523</v>
      </c>
      <c r="D15" s="149">
        <v>20743.5</v>
      </c>
      <c r="F15" s="143"/>
      <c r="G15" s="144"/>
    </row>
    <row r="16" spans="1:7" ht="15" outlineLevel="1">
      <c r="A16" s="77" t="s">
        <v>524</v>
      </c>
      <c r="B16" s="78" t="s">
        <v>515</v>
      </c>
      <c r="C16" s="78" t="s">
        <v>525</v>
      </c>
      <c r="D16" s="149">
        <v>19038.5</v>
      </c>
      <c r="F16" s="143"/>
      <c r="G16" s="144"/>
    </row>
    <row r="17" spans="1:10" ht="36" customHeight="1">
      <c r="A17" s="76" t="s">
        <v>526</v>
      </c>
      <c r="B17" s="73" t="s">
        <v>517</v>
      </c>
      <c r="C17" s="73"/>
      <c r="D17" s="147">
        <f>SUM(D18:D19)</f>
        <v>4455.6</v>
      </c>
      <c r="F17" s="143"/>
      <c r="G17" s="70"/>
      <c r="I17" s="143"/>
      <c r="J17" s="144"/>
    </row>
    <row r="18" spans="1:10" ht="38.25" outlineLevel="1">
      <c r="A18" s="77" t="s">
        <v>527</v>
      </c>
      <c r="B18" s="78" t="s">
        <v>517</v>
      </c>
      <c r="C18" s="78" t="s">
        <v>528</v>
      </c>
      <c r="D18" s="149">
        <v>1405</v>
      </c>
      <c r="I18" s="143"/>
      <c r="J18" s="144"/>
    </row>
    <row r="19" spans="1:7" ht="25.5" outlineLevel="1">
      <c r="A19" s="77" t="s">
        <v>529</v>
      </c>
      <c r="B19" s="78" t="s">
        <v>517</v>
      </c>
      <c r="C19" s="78" t="s">
        <v>530</v>
      </c>
      <c r="D19" s="149">
        <v>3050.6</v>
      </c>
      <c r="F19" s="70"/>
      <c r="G19" s="70"/>
    </row>
    <row r="20" spans="1:7" ht="15">
      <c r="A20" s="76" t="s">
        <v>531</v>
      </c>
      <c r="B20" s="73" t="s">
        <v>519</v>
      </c>
      <c r="C20" s="73"/>
      <c r="D20" s="147">
        <f>SUM(D21:D24)</f>
        <v>29263.399999999998</v>
      </c>
      <c r="F20" s="70"/>
      <c r="G20" s="143"/>
    </row>
    <row r="21" spans="1:7" ht="15" outlineLevel="1">
      <c r="A21" s="77" t="s">
        <v>532</v>
      </c>
      <c r="B21" s="78" t="s">
        <v>519</v>
      </c>
      <c r="C21" s="78" t="s">
        <v>521</v>
      </c>
      <c r="D21" s="149">
        <v>13027.8</v>
      </c>
      <c r="F21" s="70"/>
      <c r="G21" s="143"/>
    </row>
    <row r="22" spans="1:7" ht="15" outlineLevel="1">
      <c r="A22" s="77" t="s">
        <v>533</v>
      </c>
      <c r="B22" s="78" t="s">
        <v>519</v>
      </c>
      <c r="C22" s="78" t="s">
        <v>534</v>
      </c>
      <c r="D22" s="149">
        <v>1827.5</v>
      </c>
      <c r="F22" s="70"/>
      <c r="G22" s="143"/>
    </row>
    <row r="23" spans="1:7" ht="15" outlineLevel="1">
      <c r="A23" s="77" t="s">
        <v>535</v>
      </c>
      <c r="B23" s="78" t="s">
        <v>519</v>
      </c>
      <c r="C23" s="78" t="s">
        <v>528</v>
      </c>
      <c r="D23" s="149">
        <v>12627.3</v>
      </c>
      <c r="F23" s="70"/>
      <c r="G23" s="143"/>
    </row>
    <row r="24" spans="1:7" ht="15" outlineLevel="1">
      <c r="A24" s="77" t="s">
        <v>536</v>
      </c>
      <c r="B24" s="78" t="s">
        <v>519</v>
      </c>
      <c r="C24" s="78" t="s">
        <v>537</v>
      </c>
      <c r="D24" s="149">
        <v>1780.8</v>
      </c>
      <c r="F24" s="70"/>
      <c r="G24" s="70"/>
    </row>
    <row r="25" spans="1:4" ht="24.75" customHeight="1">
      <c r="A25" s="76" t="s">
        <v>538</v>
      </c>
      <c r="B25" s="73" t="s">
        <v>521</v>
      </c>
      <c r="C25" s="73"/>
      <c r="D25" s="147">
        <f>SUM(D26:D29)</f>
        <v>2952</v>
      </c>
    </row>
    <row r="26" spans="1:4" ht="15" outlineLevel="1">
      <c r="A26" s="77" t="s">
        <v>539</v>
      </c>
      <c r="B26" s="78" t="s">
        <v>521</v>
      </c>
      <c r="C26" s="78" t="s">
        <v>515</v>
      </c>
      <c r="D26" s="149">
        <v>705</v>
      </c>
    </row>
    <row r="27" spans="1:8" ht="15" outlineLevel="1">
      <c r="A27" s="77" t="s">
        <v>540</v>
      </c>
      <c r="B27" s="78" t="s">
        <v>521</v>
      </c>
      <c r="C27" s="78" t="s">
        <v>541</v>
      </c>
      <c r="D27" s="149">
        <v>194.3</v>
      </c>
      <c r="F27" s="70"/>
      <c r="G27" s="70"/>
      <c r="H27" s="70"/>
    </row>
    <row r="28" spans="1:8" ht="15" outlineLevel="1">
      <c r="A28" s="77" t="s">
        <v>542</v>
      </c>
      <c r="B28" s="78" t="s">
        <v>521</v>
      </c>
      <c r="C28" s="78" t="s">
        <v>517</v>
      </c>
      <c r="D28" s="149">
        <v>529.8</v>
      </c>
      <c r="F28" s="70"/>
      <c r="G28" s="70"/>
      <c r="H28" s="70"/>
    </row>
    <row r="29" spans="1:8" ht="25.5" outlineLevel="1">
      <c r="A29" s="77" t="s">
        <v>543</v>
      </c>
      <c r="B29" s="78" t="s">
        <v>521</v>
      </c>
      <c r="C29" s="78" t="s">
        <v>521</v>
      </c>
      <c r="D29" s="149">
        <v>1522.9</v>
      </c>
      <c r="F29" s="70"/>
      <c r="G29" s="70"/>
      <c r="H29" s="70"/>
    </row>
    <row r="30" spans="1:8" ht="15">
      <c r="A30" s="76" t="s">
        <v>544</v>
      </c>
      <c r="B30" s="73" t="s">
        <v>545</v>
      </c>
      <c r="C30" s="73"/>
      <c r="D30" s="147">
        <f>SUM(D31:D35)</f>
        <v>1089053.7000000002</v>
      </c>
      <c r="F30" s="70"/>
      <c r="G30" s="143"/>
      <c r="H30" s="70"/>
    </row>
    <row r="31" spans="1:8" ht="15" outlineLevel="1">
      <c r="A31" s="77" t="s">
        <v>546</v>
      </c>
      <c r="B31" s="78" t="s">
        <v>545</v>
      </c>
      <c r="C31" s="78" t="s">
        <v>515</v>
      </c>
      <c r="D31" s="149">
        <v>354116.3</v>
      </c>
      <c r="F31" s="70"/>
      <c r="G31" s="143"/>
      <c r="H31" s="70"/>
    </row>
    <row r="32" spans="1:8" ht="15" outlineLevel="1">
      <c r="A32" s="77" t="s">
        <v>547</v>
      </c>
      <c r="B32" s="78" t="s">
        <v>545</v>
      </c>
      <c r="C32" s="78" t="s">
        <v>541</v>
      </c>
      <c r="D32" s="149">
        <v>600184.7</v>
      </c>
      <c r="F32" s="70"/>
      <c r="G32" s="143"/>
      <c r="H32" s="70"/>
    </row>
    <row r="33" spans="1:8" ht="15" outlineLevel="1">
      <c r="A33" s="77" t="s">
        <v>548</v>
      </c>
      <c r="B33" s="78" t="s">
        <v>545</v>
      </c>
      <c r="C33" s="78" t="s">
        <v>517</v>
      </c>
      <c r="D33" s="149">
        <v>89208.1</v>
      </c>
      <c r="F33" s="70"/>
      <c r="G33" s="143"/>
      <c r="H33" s="70"/>
    </row>
    <row r="34" spans="1:8" ht="15" outlineLevel="1">
      <c r="A34" s="77" t="s">
        <v>549</v>
      </c>
      <c r="B34" s="78" t="s">
        <v>545</v>
      </c>
      <c r="C34" s="78" t="s">
        <v>545</v>
      </c>
      <c r="D34" s="149">
        <v>18111.5</v>
      </c>
      <c r="F34" s="70"/>
      <c r="G34" s="143"/>
      <c r="H34" s="70"/>
    </row>
    <row r="35" spans="1:8" ht="15" outlineLevel="1">
      <c r="A35" s="77" t="s">
        <v>550</v>
      </c>
      <c r="B35" s="78" t="s">
        <v>545</v>
      </c>
      <c r="C35" s="78" t="s">
        <v>528</v>
      </c>
      <c r="D35" s="149">
        <v>27433.1</v>
      </c>
      <c r="F35" s="70"/>
      <c r="G35" s="70"/>
      <c r="H35" s="70"/>
    </row>
    <row r="36" spans="1:8" ht="15">
      <c r="A36" s="76" t="s">
        <v>551</v>
      </c>
      <c r="B36" s="73" t="s">
        <v>534</v>
      </c>
      <c r="C36" s="73"/>
      <c r="D36" s="147">
        <f>SUM(D37)</f>
        <v>2271.8</v>
      </c>
      <c r="F36" s="70"/>
      <c r="G36" s="70"/>
      <c r="H36" s="70"/>
    </row>
    <row r="37" spans="1:4" ht="15" outlineLevel="1">
      <c r="A37" s="77" t="s">
        <v>552</v>
      </c>
      <c r="B37" s="78" t="s">
        <v>534</v>
      </c>
      <c r="C37" s="78" t="s">
        <v>515</v>
      </c>
      <c r="D37" s="149">
        <v>2271.8</v>
      </c>
    </row>
    <row r="38" spans="1:4" ht="15">
      <c r="A38" s="76" t="s">
        <v>553</v>
      </c>
      <c r="B38" s="73" t="s">
        <v>554</v>
      </c>
      <c r="C38" s="73"/>
      <c r="D38" s="147">
        <f>SUM(D39:D41)</f>
        <v>114572.2</v>
      </c>
    </row>
    <row r="39" spans="1:4" ht="15" outlineLevel="1">
      <c r="A39" s="77" t="s">
        <v>555</v>
      </c>
      <c r="B39" s="78" t="s">
        <v>554</v>
      </c>
      <c r="C39" s="78" t="s">
        <v>515</v>
      </c>
      <c r="D39" s="149">
        <v>14255.4</v>
      </c>
    </row>
    <row r="40" spans="1:4" ht="15" outlineLevel="1">
      <c r="A40" s="77" t="s">
        <v>556</v>
      </c>
      <c r="B40" s="78" t="s">
        <v>554</v>
      </c>
      <c r="C40" s="78" t="s">
        <v>517</v>
      </c>
      <c r="D40" s="149">
        <v>34574.4</v>
      </c>
    </row>
    <row r="41" spans="1:4" ht="15" outlineLevel="1">
      <c r="A41" s="77" t="s">
        <v>557</v>
      </c>
      <c r="B41" s="78" t="s">
        <v>554</v>
      </c>
      <c r="C41" s="78" t="s">
        <v>519</v>
      </c>
      <c r="D41" s="149">
        <v>65742.4</v>
      </c>
    </row>
    <row r="42" spans="1:4" ht="15">
      <c r="A42" s="76" t="s">
        <v>558</v>
      </c>
      <c r="B42" s="73" t="s">
        <v>559</v>
      </c>
      <c r="C42" s="73"/>
      <c r="D42" s="147">
        <f>SUM(D43:D44)</f>
        <v>25386.6</v>
      </c>
    </row>
    <row r="43" spans="1:4" ht="15" outlineLevel="1">
      <c r="A43" s="77" t="s">
        <v>560</v>
      </c>
      <c r="B43" s="78" t="s">
        <v>559</v>
      </c>
      <c r="C43" s="78" t="s">
        <v>515</v>
      </c>
      <c r="D43" s="149">
        <v>856.5</v>
      </c>
    </row>
    <row r="44" spans="1:4" ht="15" outlineLevel="1">
      <c r="A44" s="77" t="s">
        <v>561</v>
      </c>
      <c r="B44" s="78" t="s">
        <v>559</v>
      </c>
      <c r="C44" s="78" t="s">
        <v>541</v>
      </c>
      <c r="D44" s="149">
        <v>24530.1</v>
      </c>
    </row>
    <row r="45" spans="1:4" ht="15">
      <c r="A45" s="76" t="s">
        <v>562</v>
      </c>
      <c r="B45" s="73" t="s">
        <v>537</v>
      </c>
      <c r="C45" s="73"/>
      <c r="D45" s="147">
        <f>SUM(D46)</f>
        <v>4200</v>
      </c>
    </row>
    <row r="46" spans="1:4" ht="15" outlineLevel="1">
      <c r="A46" s="77" t="s">
        <v>563</v>
      </c>
      <c r="B46" s="78" t="s">
        <v>537</v>
      </c>
      <c r="C46" s="78" t="s">
        <v>541</v>
      </c>
      <c r="D46" s="148">
        <v>4200</v>
      </c>
    </row>
    <row r="47" spans="1:4" ht="51">
      <c r="A47" s="76" t="s">
        <v>564</v>
      </c>
      <c r="B47" s="73" t="s">
        <v>530</v>
      </c>
      <c r="C47" s="73"/>
      <c r="D47" s="147">
        <f>SUM(D48:D49)</f>
        <v>161069.30000000002</v>
      </c>
    </row>
    <row r="48" spans="1:4" ht="38.25" outlineLevel="1">
      <c r="A48" s="77" t="s">
        <v>565</v>
      </c>
      <c r="B48" s="78" t="s">
        <v>530</v>
      </c>
      <c r="C48" s="78" t="s">
        <v>515</v>
      </c>
      <c r="D48" s="149">
        <v>134239.7</v>
      </c>
    </row>
    <row r="49" spans="1:4" ht="25.5" outlineLevel="1">
      <c r="A49" s="77" t="s">
        <v>566</v>
      </c>
      <c r="B49" s="78" t="s">
        <v>530</v>
      </c>
      <c r="C49" s="78" t="s">
        <v>517</v>
      </c>
      <c r="D49" s="149">
        <v>26829.6</v>
      </c>
    </row>
    <row r="51" ht="12.75" customHeight="1">
      <c r="D51" s="79"/>
    </row>
  </sheetData>
  <sheetProtection/>
  <mergeCells count="7">
    <mergeCell ref="B8:D8"/>
    <mergeCell ref="A1:D1"/>
    <mergeCell ref="A2:D2"/>
    <mergeCell ref="A3:D3"/>
    <mergeCell ref="A4:D4"/>
    <mergeCell ref="A5:D5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6"/>
  <sheetViews>
    <sheetView view="pageBreakPreview" zoomScale="96" zoomScaleSheetLayoutView="96" zoomScalePageLayoutView="0" workbookViewId="0" topLeftCell="A1">
      <selection activeCell="C13" sqref="C13"/>
    </sheetView>
  </sheetViews>
  <sheetFormatPr defaultColWidth="9.140625" defaultRowHeight="15"/>
  <cols>
    <col min="1" max="1" width="52.28125" style="207" customWidth="1"/>
    <col min="2" max="2" width="27.28125" style="207" customWidth="1"/>
    <col min="3" max="3" width="19.00390625" style="207" customWidth="1"/>
    <col min="4" max="4" width="3.7109375" style="207" customWidth="1"/>
    <col min="5" max="5" width="15.8515625" style="207" customWidth="1"/>
    <col min="6" max="6" width="12.140625" style="198" customWidth="1"/>
    <col min="7" max="16384" width="9.140625" style="198" customWidth="1"/>
  </cols>
  <sheetData>
    <row r="1" spans="1:5" ht="5.25" customHeight="1">
      <c r="A1" s="195"/>
      <c r="B1" s="196"/>
      <c r="C1" s="197"/>
      <c r="D1" s="197"/>
      <c r="E1" s="196"/>
    </row>
    <row r="2" spans="1:5" ht="15">
      <c r="A2" s="195"/>
      <c r="B2" s="1"/>
      <c r="C2" s="190" t="s">
        <v>1433</v>
      </c>
      <c r="D2" s="5"/>
      <c r="E2" s="196"/>
    </row>
    <row r="3" spans="1:5" ht="15">
      <c r="A3" s="195"/>
      <c r="B3" s="273" t="s">
        <v>228</v>
      </c>
      <c r="C3" s="273"/>
      <c r="D3" s="5"/>
      <c r="E3" s="196"/>
    </row>
    <row r="4" spans="1:5" ht="15">
      <c r="A4" s="195"/>
      <c r="B4" s="273" t="s">
        <v>1306</v>
      </c>
      <c r="C4" s="273"/>
      <c r="D4" s="5"/>
      <c r="E4" s="196"/>
    </row>
    <row r="5" spans="1:5" ht="15">
      <c r="A5" s="195"/>
      <c r="B5" s="273" t="s">
        <v>227</v>
      </c>
      <c r="C5" s="273"/>
      <c r="D5" s="5"/>
      <c r="E5" s="196"/>
    </row>
    <row r="6" spans="1:5" ht="15">
      <c r="A6" s="195"/>
      <c r="B6" s="273" t="s">
        <v>226</v>
      </c>
      <c r="C6" s="273"/>
      <c r="D6" s="5"/>
      <c r="E6" s="196"/>
    </row>
    <row r="7" spans="1:5" ht="18" customHeight="1">
      <c r="A7" s="195"/>
      <c r="B7" s="273" t="s">
        <v>225</v>
      </c>
      <c r="C7" s="273"/>
      <c r="D7" s="199"/>
      <c r="E7" s="200"/>
    </row>
    <row r="8" spans="1:5" ht="16.5" customHeight="1">
      <c r="A8" s="195"/>
      <c r="B8" s="272" t="s">
        <v>1500</v>
      </c>
      <c r="C8" s="272"/>
      <c r="D8" s="199"/>
      <c r="E8" s="200"/>
    </row>
    <row r="9" spans="1:5" ht="14.25" customHeight="1">
      <c r="A9" s="195"/>
      <c r="B9" s="201"/>
      <c r="C9" s="201"/>
      <c r="D9" s="201"/>
      <c r="E9" s="201"/>
    </row>
    <row r="10" spans="1:5" ht="15.75" customHeight="1">
      <c r="A10" s="270" t="s">
        <v>1309</v>
      </c>
      <c r="B10" s="270"/>
      <c r="C10" s="270"/>
      <c r="D10" s="203"/>
      <c r="E10" s="195"/>
    </row>
    <row r="11" spans="1:5" ht="73.5" customHeight="1">
      <c r="A11" s="271" t="s">
        <v>1435</v>
      </c>
      <c r="B11" s="271"/>
      <c r="C11" s="271"/>
      <c r="D11" s="202"/>
      <c r="E11" s="195"/>
    </row>
    <row r="12" spans="1:5" ht="7.5" customHeight="1">
      <c r="A12" s="195"/>
      <c r="B12" s="4"/>
      <c r="C12" s="204"/>
      <c r="D12" s="205"/>
      <c r="E12" s="206"/>
    </row>
    <row r="13" spans="1:5" ht="31.5">
      <c r="A13" s="11" t="s">
        <v>4</v>
      </c>
      <c r="B13" s="7" t="s">
        <v>224</v>
      </c>
      <c r="C13" s="7" t="s">
        <v>1310</v>
      </c>
      <c r="E13" s="206"/>
    </row>
    <row r="14" spans="1:5" ht="11.25" customHeight="1">
      <c r="A14" s="12">
        <v>1</v>
      </c>
      <c r="B14" s="8">
        <v>2</v>
      </c>
      <c r="C14" s="8">
        <v>3</v>
      </c>
      <c r="E14" s="206"/>
    </row>
    <row r="15" spans="1:5" ht="21" customHeight="1">
      <c r="A15" s="208" t="s">
        <v>1438</v>
      </c>
      <c r="B15" s="209" t="s">
        <v>1311</v>
      </c>
      <c r="C15" s="245">
        <f>C16+C115</f>
        <v>1673366.8000000003</v>
      </c>
      <c r="D15" s="210"/>
      <c r="E15" s="211"/>
    </row>
    <row r="16" spans="1:5" ht="20.25" customHeight="1">
      <c r="A16" s="208" t="s">
        <v>17</v>
      </c>
      <c r="B16" s="209" t="s">
        <v>1312</v>
      </c>
      <c r="C16" s="245">
        <f>C17+C47</f>
        <v>624299.9</v>
      </c>
      <c r="D16" s="210"/>
      <c r="E16" s="212"/>
    </row>
    <row r="17" spans="1:5" ht="18.75" customHeight="1">
      <c r="A17" s="208" t="s">
        <v>1313</v>
      </c>
      <c r="B17" s="213" t="s">
        <v>1312</v>
      </c>
      <c r="C17" s="241">
        <f>C18+C24+C30+C44</f>
        <v>503915.7</v>
      </c>
      <c r="D17" s="210"/>
      <c r="E17" s="206"/>
    </row>
    <row r="18" spans="1:5" ht="18.75" customHeight="1">
      <c r="A18" s="230" t="s">
        <v>79</v>
      </c>
      <c r="B18" s="213" t="s">
        <v>1314</v>
      </c>
      <c r="C18" s="238">
        <f>C19</f>
        <v>403662</v>
      </c>
      <c r="D18" s="210"/>
      <c r="E18" s="206"/>
    </row>
    <row r="19" spans="1:5" ht="18.75" customHeight="1">
      <c r="A19" s="240" t="s">
        <v>77</v>
      </c>
      <c r="B19" s="213" t="s">
        <v>1315</v>
      </c>
      <c r="C19" s="239">
        <f>C20+C21+C22+C23</f>
        <v>403662</v>
      </c>
      <c r="D19" s="210"/>
      <c r="E19" s="206"/>
    </row>
    <row r="20" spans="1:5" ht="63" customHeight="1">
      <c r="A20" s="18" t="s">
        <v>75</v>
      </c>
      <c r="B20" s="43" t="s">
        <v>1316</v>
      </c>
      <c r="C20" s="246">
        <v>378310</v>
      </c>
      <c r="D20" s="210"/>
      <c r="E20" s="206"/>
    </row>
    <row r="21" spans="1:5" ht="93" customHeight="1">
      <c r="A21" s="18" t="s">
        <v>73</v>
      </c>
      <c r="B21" s="48" t="s">
        <v>1436</v>
      </c>
      <c r="C21" s="246">
        <v>3274.7</v>
      </c>
      <c r="D21" s="210"/>
      <c r="E21" s="206"/>
    </row>
    <row r="22" spans="1:5" ht="43.5" customHeight="1">
      <c r="A22" s="18" t="s">
        <v>71</v>
      </c>
      <c r="B22" s="43" t="s">
        <v>1317</v>
      </c>
      <c r="C22" s="246">
        <v>2401</v>
      </c>
      <c r="D22" s="210"/>
      <c r="E22" s="206"/>
    </row>
    <row r="23" spans="1:5" ht="81" customHeight="1">
      <c r="A23" s="29" t="s">
        <v>69</v>
      </c>
      <c r="B23" s="43" t="s">
        <v>1318</v>
      </c>
      <c r="C23" s="246">
        <v>19676.3</v>
      </c>
      <c r="D23" s="210"/>
      <c r="E23" s="206"/>
    </row>
    <row r="24" spans="1:5" ht="30" customHeight="1">
      <c r="A24" s="226" t="s">
        <v>105</v>
      </c>
      <c r="B24" s="213" t="s">
        <v>1319</v>
      </c>
      <c r="C24" s="239">
        <f>C25</f>
        <v>5263.400000000001</v>
      </c>
      <c r="D24" s="216"/>
      <c r="E24" s="206"/>
    </row>
    <row r="25" spans="1:5" ht="26.25" customHeight="1">
      <c r="A25" s="215" t="s">
        <v>103</v>
      </c>
      <c r="B25" s="213" t="s">
        <v>1320</v>
      </c>
      <c r="C25" s="239">
        <f>C26+C27+C28+C29</f>
        <v>5263.400000000001</v>
      </c>
      <c r="D25" s="216"/>
      <c r="E25" s="206"/>
    </row>
    <row r="26" spans="1:5" ht="66" customHeight="1">
      <c r="A26" s="18" t="s">
        <v>101</v>
      </c>
      <c r="B26" s="43" t="s">
        <v>1321</v>
      </c>
      <c r="C26" s="246">
        <v>2395.8</v>
      </c>
      <c r="D26" s="218"/>
      <c r="E26" s="206"/>
    </row>
    <row r="27" spans="1:5" ht="77.25" customHeight="1">
      <c r="A27" s="18" t="s">
        <v>99</v>
      </c>
      <c r="B27" s="43" t="s">
        <v>1322</v>
      </c>
      <c r="C27" s="246">
        <v>17.6</v>
      </c>
      <c r="D27" s="218"/>
      <c r="E27" s="206"/>
    </row>
    <row r="28" spans="1:5" ht="66" customHeight="1">
      <c r="A28" s="18" t="s">
        <v>97</v>
      </c>
      <c r="B28" s="43" t="s">
        <v>1323</v>
      </c>
      <c r="C28" s="246">
        <v>3200.8</v>
      </c>
      <c r="D28" s="218"/>
      <c r="E28" s="206"/>
    </row>
    <row r="29" spans="1:5" ht="66" customHeight="1">
      <c r="A29" s="18" t="s">
        <v>95</v>
      </c>
      <c r="B29" s="43" t="s">
        <v>1324</v>
      </c>
      <c r="C29" s="246">
        <v>-350.8</v>
      </c>
      <c r="D29" s="218"/>
      <c r="E29" s="206"/>
    </row>
    <row r="30" spans="1:5" ht="16.5" customHeight="1">
      <c r="A30" s="214" t="s">
        <v>67</v>
      </c>
      <c r="B30" s="213" t="s">
        <v>1325</v>
      </c>
      <c r="C30" s="238">
        <f>C31+C37+C40+C42</f>
        <v>88359.2</v>
      </c>
      <c r="D30" s="210"/>
      <c r="E30" s="206"/>
    </row>
    <row r="31" spans="1:5" ht="30" customHeight="1">
      <c r="A31" s="230" t="s">
        <v>65</v>
      </c>
      <c r="B31" s="213" t="s">
        <v>1326</v>
      </c>
      <c r="C31" s="239">
        <f>C32+C34+C36</f>
        <v>70284.8</v>
      </c>
      <c r="D31" s="210"/>
      <c r="E31" s="206"/>
    </row>
    <row r="32" spans="1:5" ht="28.5" customHeight="1">
      <c r="A32" s="227" t="s">
        <v>62</v>
      </c>
      <c r="B32" s="213" t="s">
        <v>1327</v>
      </c>
      <c r="C32" s="239">
        <f>C33</f>
        <v>43607.6</v>
      </c>
      <c r="D32" s="210"/>
      <c r="E32" s="206"/>
    </row>
    <row r="33" spans="1:5" ht="27" customHeight="1">
      <c r="A33" s="9" t="s">
        <v>62</v>
      </c>
      <c r="B33" s="43" t="s">
        <v>1328</v>
      </c>
      <c r="C33" s="247">
        <v>43607.6</v>
      </c>
      <c r="D33" s="210"/>
      <c r="E33" s="206"/>
    </row>
    <row r="34" spans="1:5" ht="40.5" customHeight="1">
      <c r="A34" s="227" t="s">
        <v>57</v>
      </c>
      <c r="B34" s="213" t="s">
        <v>1329</v>
      </c>
      <c r="C34" s="239">
        <f>C35</f>
        <v>26698.4</v>
      </c>
      <c r="D34" s="210"/>
      <c r="E34" s="206"/>
    </row>
    <row r="35" spans="1:5" ht="39.75" customHeight="1">
      <c r="A35" s="9" t="s">
        <v>57</v>
      </c>
      <c r="B35" s="43" t="s">
        <v>1330</v>
      </c>
      <c r="C35" s="247">
        <v>26698.4</v>
      </c>
      <c r="D35" s="210"/>
      <c r="E35" s="206"/>
    </row>
    <row r="36" spans="1:5" ht="25.5" customHeight="1">
      <c r="A36" s="9" t="s">
        <v>53</v>
      </c>
      <c r="B36" s="43" t="s">
        <v>1331</v>
      </c>
      <c r="C36" s="247">
        <v>-21.2</v>
      </c>
      <c r="D36" s="210"/>
      <c r="E36" s="206"/>
    </row>
    <row r="37" spans="1:5" ht="28.5" customHeight="1">
      <c r="A37" s="215" t="s">
        <v>1332</v>
      </c>
      <c r="B37" s="213" t="s">
        <v>1333</v>
      </c>
      <c r="C37" s="239">
        <f>C38+C39</f>
        <v>13335.9</v>
      </c>
      <c r="D37" s="220"/>
      <c r="E37" s="206"/>
    </row>
    <row r="38" spans="1:5" ht="26.25" customHeight="1">
      <c r="A38" s="24" t="s">
        <v>51</v>
      </c>
      <c r="B38" s="43" t="s">
        <v>1334</v>
      </c>
      <c r="C38" s="246">
        <v>13335.8</v>
      </c>
      <c r="D38" s="220"/>
      <c r="E38" s="206"/>
    </row>
    <row r="39" spans="1:5" ht="38.25" customHeight="1">
      <c r="A39" s="18" t="s">
        <v>500</v>
      </c>
      <c r="B39" s="43" t="s">
        <v>1335</v>
      </c>
      <c r="C39" s="246">
        <v>0.1</v>
      </c>
      <c r="D39" s="220"/>
      <c r="E39" s="206"/>
    </row>
    <row r="40" spans="1:5" ht="18" customHeight="1">
      <c r="A40" s="240" t="s">
        <v>48</v>
      </c>
      <c r="B40" s="213" t="s">
        <v>1336</v>
      </c>
      <c r="C40" s="239">
        <f>C41</f>
        <v>4434.8</v>
      </c>
      <c r="D40" s="220"/>
      <c r="E40" s="206"/>
    </row>
    <row r="41" spans="1:5" ht="19.5" customHeight="1">
      <c r="A41" s="18" t="s">
        <v>48</v>
      </c>
      <c r="B41" s="43" t="s">
        <v>1337</v>
      </c>
      <c r="C41" s="246">
        <v>4434.8</v>
      </c>
      <c r="D41" s="220"/>
      <c r="E41" s="206"/>
    </row>
    <row r="42" spans="1:5" ht="25.5" customHeight="1">
      <c r="A42" s="18" t="s">
        <v>302</v>
      </c>
      <c r="B42" s="221" t="s">
        <v>1338</v>
      </c>
      <c r="C42" s="239">
        <f>C43</f>
        <v>303.7</v>
      </c>
      <c r="D42" s="220"/>
      <c r="E42" s="206"/>
    </row>
    <row r="43" spans="1:5" ht="42" customHeight="1">
      <c r="A43" s="21" t="s">
        <v>260</v>
      </c>
      <c r="B43" s="43" t="s">
        <v>1437</v>
      </c>
      <c r="C43" s="246">
        <v>303.7</v>
      </c>
      <c r="D43" s="220"/>
      <c r="E43" s="206"/>
    </row>
    <row r="44" spans="1:5" ht="21" customHeight="1">
      <c r="A44" s="240" t="s">
        <v>46</v>
      </c>
      <c r="B44" s="213" t="s">
        <v>1339</v>
      </c>
      <c r="C44" s="238">
        <f>C45</f>
        <v>6631.1</v>
      </c>
      <c r="D44" s="220"/>
      <c r="E44" s="206"/>
    </row>
    <row r="45" spans="1:5" ht="33" customHeight="1">
      <c r="A45" s="240" t="s">
        <v>44</v>
      </c>
      <c r="B45" s="213" t="s">
        <v>1340</v>
      </c>
      <c r="C45" s="239">
        <f>C46</f>
        <v>6631.1</v>
      </c>
      <c r="D45" s="220"/>
      <c r="E45" s="206"/>
    </row>
    <row r="46" spans="1:5" ht="39.75" customHeight="1">
      <c r="A46" s="18" t="s">
        <v>42</v>
      </c>
      <c r="B46" s="43" t="s">
        <v>1440</v>
      </c>
      <c r="C46" s="246">
        <v>6631.1</v>
      </c>
      <c r="D46" s="220"/>
      <c r="E46" s="206"/>
    </row>
    <row r="47" spans="1:5" ht="18" customHeight="1">
      <c r="A47" s="228" t="s">
        <v>1341</v>
      </c>
      <c r="B47" s="213" t="s">
        <v>1342</v>
      </c>
      <c r="C47" s="241">
        <f>C48+C64+C70+C77+C87+C111</f>
        <v>120384.20000000001</v>
      </c>
      <c r="D47" s="220"/>
      <c r="E47" s="206"/>
    </row>
    <row r="48" spans="1:5" ht="45">
      <c r="A48" s="240" t="s">
        <v>172</v>
      </c>
      <c r="B48" s="213" t="s">
        <v>1343</v>
      </c>
      <c r="C48" s="238">
        <f>C49+C59+C61</f>
        <v>48095.7</v>
      </c>
      <c r="D48" s="220"/>
      <c r="E48" s="206"/>
    </row>
    <row r="49" spans="1:5" ht="67.5" customHeight="1">
      <c r="A49" s="227" t="s">
        <v>1344</v>
      </c>
      <c r="B49" s="213" t="s">
        <v>1345</v>
      </c>
      <c r="C49" s="239">
        <f>C50+C53+C55+C57</f>
        <v>47674.7</v>
      </c>
      <c r="D49" s="220"/>
      <c r="E49" s="206"/>
    </row>
    <row r="50" spans="1:5" ht="54" customHeight="1">
      <c r="A50" s="227" t="s">
        <v>171</v>
      </c>
      <c r="B50" s="213" t="s">
        <v>1346</v>
      </c>
      <c r="C50" s="239">
        <f>C51+C52</f>
        <v>41588.799999999996</v>
      </c>
      <c r="D50" s="220"/>
      <c r="E50" s="206"/>
    </row>
    <row r="51" spans="1:5" ht="74.25" customHeight="1">
      <c r="A51" s="219" t="s">
        <v>338</v>
      </c>
      <c r="B51" s="213" t="s">
        <v>1347</v>
      </c>
      <c r="C51" s="239">
        <v>38629.6</v>
      </c>
      <c r="D51" s="220"/>
      <c r="E51" s="206"/>
    </row>
    <row r="52" spans="1:5" ht="61.5" customHeight="1">
      <c r="A52" s="242" t="s">
        <v>469</v>
      </c>
      <c r="B52" s="213" t="s">
        <v>1348</v>
      </c>
      <c r="C52" s="239">
        <v>2959.2</v>
      </c>
      <c r="D52" s="220"/>
      <c r="E52" s="206"/>
    </row>
    <row r="53" spans="1:5" ht="66.75" customHeight="1">
      <c r="A53" s="227" t="s">
        <v>1349</v>
      </c>
      <c r="B53" s="213" t="s">
        <v>1350</v>
      </c>
      <c r="C53" s="239">
        <f>C54</f>
        <v>919.7</v>
      </c>
      <c r="D53" s="220"/>
      <c r="E53" s="206"/>
    </row>
    <row r="54" spans="1:5" ht="63" customHeight="1">
      <c r="A54" s="222" t="s">
        <v>1351</v>
      </c>
      <c r="B54" s="213" t="s">
        <v>1352</v>
      </c>
      <c r="C54" s="239">
        <v>919.7</v>
      </c>
      <c r="D54" s="220"/>
      <c r="E54" s="206"/>
    </row>
    <row r="55" spans="1:5" ht="61.5" customHeight="1">
      <c r="A55" s="222" t="s">
        <v>199</v>
      </c>
      <c r="B55" s="213" t="s">
        <v>1353</v>
      </c>
      <c r="C55" s="239">
        <f>C56</f>
        <v>1055.3</v>
      </c>
      <c r="D55" s="220"/>
      <c r="E55" s="206"/>
    </row>
    <row r="56" spans="1:5" ht="52.5" customHeight="1">
      <c r="A56" s="222" t="s">
        <v>197</v>
      </c>
      <c r="B56" s="213" t="s">
        <v>1354</v>
      </c>
      <c r="C56" s="239">
        <v>1055.3</v>
      </c>
      <c r="D56" s="220"/>
      <c r="E56" s="206"/>
    </row>
    <row r="57" spans="1:5" ht="38.25" customHeight="1">
      <c r="A57" s="223" t="s">
        <v>1355</v>
      </c>
      <c r="B57" s="213" t="s">
        <v>1356</v>
      </c>
      <c r="C57" s="238">
        <f>C58</f>
        <v>4110.9</v>
      </c>
      <c r="D57" s="220"/>
      <c r="E57" s="206"/>
    </row>
    <row r="58" spans="1:5" ht="27" customHeight="1">
      <c r="A58" s="223" t="s">
        <v>195</v>
      </c>
      <c r="B58" s="213" t="s">
        <v>1357</v>
      </c>
      <c r="C58" s="239">
        <v>4110.9</v>
      </c>
      <c r="D58" s="220"/>
      <c r="E58" s="206"/>
    </row>
    <row r="59" spans="1:5" ht="42.75" customHeight="1">
      <c r="A59" s="223" t="s">
        <v>315</v>
      </c>
      <c r="B59" s="213" t="s">
        <v>1358</v>
      </c>
      <c r="C59" s="239">
        <f>C60</f>
        <v>14.9</v>
      </c>
      <c r="D59" s="220"/>
      <c r="E59" s="206"/>
    </row>
    <row r="60" spans="1:5" ht="40.5" customHeight="1">
      <c r="A60" s="223" t="s">
        <v>315</v>
      </c>
      <c r="B60" s="213" t="s">
        <v>1359</v>
      </c>
      <c r="C60" s="239">
        <v>14.9</v>
      </c>
      <c r="D60" s="220"/>
      <c r="E60" s="206"/>
    </row>
    <row r="61" spans="1:5" ht="62.25" customHeight="1">
      <c r="A61" s="224" t="s">
        <v>231</v>
      </c>
      <c r="B61" s="213" t="s">
        <v>1360</v>
      </c>
      <c r="C61" s="238">
        <f>C62</f>
        <v>406.1</v>
      </c>
      <c r="D61" s="220"/>
      <c r="E61" s="206"/>
    </row>
    <row r="62" spans="1:5" ht="64.5" customHeight="1">
      <c r="A62" s="224" t="s">
        <v>231</v>
      </c>
      <c r="B62" s="213" t="s">
        <v>1361</v>
      </c>
      <c r="C62" s="239">
        <f>C63</f>
        <v>406.1</v>
      </c>
      <c r="D62" s="220"/>
      <c r="E62" s="206"/>
    </row>
    <row r="63" spans="1:5" ht="60">
      <c r="A63" s="224" t="s">
        <v>234</v>
      </c>
      <c r="B63" s="213" t="s">
        <v>1362</v>
      </c>
      <c r="C63" s="239">
        <v>406.1</v>
      </c>
      <c r="D63" s="216"/>
      <c r="E63" s="206"/>
    </row>
    <row r="64" spans="1:5" ht="30" customHeight="1">
      <c r="A64" s="240" t="s">
        <v>121</v>
      </c>
      <c r="B64" s="213" t="s">
        <v>1363</v>
      </c>
      <c r="C64" s="239">
        <f>C65</f>
        <v>23804.5</v>
      </c>
      <c r="D64" s="216"/>
      <c r="E64" s="206"/>
    </row>
    <row r="65" spans="1:5" ht="16.5" customHeight="1">
      <c r="A65" s="226" t="s">
        <v>119</v>
      </c>
      <c r="B65" s="213" t="s">
        <v>1364</v>
      </c>
      <c r="C65" s="239">
        <f>C66+C67+C68+C69</f>
        <v>23804.5</v>
      </c>
      <c r="D65" s="218"/>
      <c r="E65" s="206"/>
    </row>
    <row r="66" spans="1:5" ht="24.75" customHeight="1">
      <c r="A66" s="18" t="s">
        <v>329</v>
      </c>
      <c r="B66" s="46" t="s">
        <v>1365</v>
      </c>
      <c r="C66" s="246">
        <v>701.1</v>
      </c>
      <c r="D66" s="218"/>
      <c r="E66" s="206"/>
    </row>
    <row r="67" spans="1:5" ht="19.5" customHeight="1">
      <c r="A67" s="18" t="s">
        <v>330</v>
      </c>
      <c r="B67" s="46" t="s">
        <v>1366</v>
      </c>
      <c r="C67" s="246">
        <v>125.4</v>
      </c>
      <c r="D67" s="218"/>
      <c r="E67" s="206"/>
    </row>
    <row r="68" spans="1:5" ht="19.5" customHeight="1">
      <c r="A68" s="18" t="s">
        <v>493</v>
      </c>
      <c r="B68" s="46" t="s">
        <v>1441</v>
      </c>
      <c r="C68" s="247">
        <v>22447</v>
      </c>
      <c r="D68" s="218"/>
      <c r="E68" s="206"/>
    </row>
    <row r="69" spans="1:5" ht="17.25" customHeight="1">
      <c r="A69" s="18" t="s">
        <v>496</v>
      </c>
      <c r="B69" s="46" t="s">
        <v>1442</v>
      </c>
      <c r="C69" s="246">
        <v>531</v>
      </c>
      <c r="D69" s="220"/>
      <c r="E69" s="206"/>
    </row>
    <row r="70" spans="1:5" ht="32.25" customHeight="1">
      <c r="A70" s="240" t="s">
        <v>168</v>
      </c>
      <c r="B70" s="213" t="s">
        <v>1367</v>
      </c>
      <c r="C70" s="239">
        <f>C71+C74</f>
        <v>13728.6</v>
      </c>
      <c r="D70" s="220"/>
      <c r="E70" s="206"/>
    </row>
    <row r="71" spans="1:5" ht="25.5">
      <c r="A71" s="226" t="s">
        <v>166</v>
      </c>
      <c r="B71" s="213" t="s">
        <v>1368</v>
      </c>
      <c r="C71" s="239">
        <f>C73</f>
        <v>10210</v>
      </c>
      <c r="D71" s="220"/>
      <c r="E71" s="206"/>
    </row>
    <row r="72" spans="1:5" ht="17.25" customHeight="1">
      <c r="A72" s="226" t="s">
        <v>164</v>
      </c>
      <c r="B72" s="213" t="s">
        <v>1369</v>
      </c>
      <c r="C72" s="239">
        <f>C73</f>
        <v>10210</v>
      </c>
      <c r="D72" s="220"/>
      <c r="E72" s="206"/>
    </row>
    <row r="73" spans="1:5" ht="28.5" customHeight="1">
      <c r="A73" s="222" t="s">
        <v>162</v>
      </c>
      <c r="B73" s="213" t="s">
        <v>1370</v>
      </c>
      <c r="C73" s="239">
        <v>10210</v>
      </c>
      <c r="D73" s="220"/>
      <c r="E73" s="206"/>
    </row>
    <row r="74" spans="1:5" ht="15" customHeight="1">
      <c r="A74" s="227" t="s">
        <v>192</v>
      </c>
      <c r="B74" s="213" t="s">
        <v>1371</v>
      </c>
      <c r="C74" s="239">
        <f>C76</f>
        <v>3518.6</v>
      </c>
      <c r="D74" s="220"/>
      <c r="E74" s="206"/>
    </row>
    <row r="75" spans="1:5" ht="13.5" customHeight="1">
      <c r="A75" s="227" t="s">
        <v>190</v>
      </c>
      <c r="B75" s="213" t="s">
        <v>1372</v>
      </c>
      <c r="C75" s="239">
        <f>C76</f>
        <v>3518.6</v>
      </c>
      <c r="D75" s="220"/>
      <c r="E75" s="206"/>
    </row>
    <row r="76" spans="1:5" ht="24">
      <c r="A76" s="222" t="s">
        <v>188</v>
      </c>
      <c r="B76" s="213" t="s">
        <v>1373</v>
      </c>
      <c r="C76" s="239">
        <v>3518.6</v>
      </c>
      <c r="D76" s="220"/>
      <c r="E76" s="206"/>
    </row>
    <row r="77" spans="1:5" ht="30.75" customHeight="1">
      <c r="A77" s="226" t="s">
        <v>160</v>
      </c>
      <c r="B77" s="213" t="s">
        <v>1374</v>
      </c>
      <c r="C77" s="239">
        <f>C78+C82</f>
        <v>27070.9</v>
      </c>
      <c r="D77" s="220"/>
      <c r="E77" s="206"/>
    </row>
    <row r="78" spans="1:5" ht="78" customHeight="1">
      <c r="A78" s="227" t="s">
        <v>1375</v>
      </c>
      <c r="B78" s="213" t="s">
        <v>1376</v>
      </c>
      <c r="C78" s="239">
        <f>C79+C80+C81</f>
        <v>740.3</v>
      </c>
      <c r="D78" s="220"/>
      <c r="E78" s="206"/>
    </row>
    <row r="79" spans="1:5" ht="64.5" customHeight="1">
      <c r="A79" s="225" t="s">
        <v>156</v>
      </c>
      <c r="B79" s="213" t="s">
        <v>1377</v>
      </c>
      <c r="C79" s="239">
        <v>26.4</v>
      </c>
      <c r="D79" s="220"/>
      <c r="E79" s="206"/>
    </row>
    <row r="80" spans="1:5" ht="74.25" customHeight="1">
      <c r="A80" s="225" t="s">
        <v>284</v>
      </c>
      <c r="B80" s="213" t="s">
        <v>1378</v>
      </c>
      <c r="C80" s="239">
        <v>687.6</v>
      </c>
      <c r="D80" s="220"/>
      <c r="E80" s="206"/>
    </row>
    <row r="81" spans="1:5" ht="72" customHeight="1">
      <c r="A81" s="222" t="s">
        <v>474</v>
      </c>
      <c r="B81" s="213" t="s">
        <v>1379</v>
      </c>
      <c r="C81" s="239">
        <v>26.3</v>
      </c>
      <c r="D81" s="218"/>
      <c r="E81" s="206"/>
    </row>
    <row r="82" spans="1:5" ht="53.25" customHeight="1">
      <c r="A82" s="227" t="s">
        <v>183</v>
      </c>
      <c r="B82" s="213" t="s">
        <v>1380</v>
      </c>
      <c r="C82" s="239">
        <f>C83+C86</f>
        <v>26330.600000000002</v>
      </c>
      <c r="D82" s="220"/>
      <c r="E82" s="206"/>
    </row>
    <row r="83" spans="1:5" ht="28.5" customHeight="1">
      <c r="A83" s="227" t="s">
        <v>181</v>
      </c>
      <c r="B83" s="213" t="s">
        <v>1381</v>
      </c>
      <c r="C83" s="239">
        <f>C84+C85</f>
        <v>25003.2</v>
      </c>
      <c r="D83" s="220"/>
      <c r="E83" s="206"/>
    </row>
    <row r="84" spans="1:5" ht="48.75" customHeight="1">
      <c r="A84" s="222" t="s">
        <v>341</v>
      </c>
      <c r="B84" s="213" t="s">
        <v>1382</v>
      </c>
      <c r="C84" s="239">
        <v>23504.2</v>
      </c>
      <c r="D84" s="218"/>
      <c r="E84" s="206"/>
    </row>
    <row r="85" spans="1:5" ht="39" customHeight="1">
      <c r="A85" s="223" t="s">
        <v>177</v>
      </c>
      <c r="B85" s="213" t="s">
        <v>1383</v>
      </c>
      <c r="C85" s="239">
        <v>1499</v>
      </c>
      <c r="D85" s="218"/>
      <c r="E85" s="206"/>
    </row>
    <row r="86" spans="1:5" ht="41.25" customHeight="1">
      <c r="A86" s="222" t="s">
        <v>175</v>
      </c>
      <c r="B86" s="213" t="s">
        <v>1384</v>
      </c>
      <c r="C86" s="239">
        <v>1327.4</v>
      </c>
      <c r="D86" s="218"/>
      <c r="E86" s="206"/>
    </row>
    <row r="87" spans="1:5" ht="21" customHeight="1">
      <c r="A87" s="226" t="s">
        <v>8</v>
      </c>
      <c r="B87" s="213" t="s">
        <v>1385</v>
      </c>
      <c r="C87" s="239">
        <f>C88+C91+C92+C94+C96+C103+C104+C105+C106+C107+C108</f>
        <v>7633.6</v>
      </c>
      <c r="D87" s="220"/>
      <c r="E87" s="206"/>
    </row>
    <row r="88" spans="1:5" ht="33" customHeight="1">
      <c r="A88" s="240" t="s">
        <v>39</v>
      </c>
      <c r="B88" s="213" t="s">
        <v>1386</v>
      </c>
      <c r="C88" s="239">
        <f>C89+C90</f>
        <v>94</v>
      </c>
      <c r="D88" s="220"/>
      <c r="E88" s="206"/>
    </row>
    <row r="89" spans="1:5" ht="64.5" customHeight="1">
      <c r="A89" s="217" t="s">
        <v>1443</v>
      </c>
      <c r="B89" s="213" t="s">
        <v>1387</v>
      </c>
      <c r="C89" s="239">
        <v>79.4</v>
      </c>
      <c r="D89" s="220"/>
      <c r="E89" s="206"/>
    </row>
    <row r="90" spans="1:5" ht="51.75" customHeight="1">
      <c r="A90" s="217" t="s">
        <v>36</v>
      </c>
      <c r="B90" s="213" t="s">
        <v>1388</v>
      </c>
      <c r="C90" s="239">
        <v>14.6</v>
      </c>
      <c r="D90" s="220"/>
      <c r="E90" s="206"/>
    </row>
    <row r="91" spans="1:5" ht="58.5" customHeight="1">
      <c r="A91" s="226" t="s">
        <v>1389</v>
      </c>
      <c r="B91" s="213" t="s">
        <v>1390</v>
      </c>
      <c r="C91" s="239">
        <v>40</v>
      </c>
      <c r="D91" s="220"/>
      <c r="E91" s="206"/>
    </row>
    <row r="92" spans="1:5" ht="56.25" customHeight="1">
      <c r="A92" s="226" t="s">
        <v>31</v>
      </c>
      <c r="B92" s="213" t="s">
        <v>1391</v>
      </c>
      <c r="C92" s="239">
        <f>C93</f>
        <v>666.5</v>
      </c>
      <c r="D92" s="220"/>
      <c r="E92" s="206"/>
    </row>
    <row r="93" spans="1:5" ht="57" customHeight="1">
      <c r="A93" s="226" t="s">
        <v>1392</v>
      </c>
      <c r="B93" s="213" t="s">
        <v>1393</v>
      </c>
      <c r="C93" s="239">
        <v>666.5</v>
      </c>
      <c r="D93" s="220"/>
      <c r="E93" s="206"/>
    </row>
    <row r="94" spans="1:5" ht="42" customHeight="1">
      <c r="A94" s="243" t="s">
        <v>30</v>
      </c>
      <c r="B94" s="213" t="s">
        <v>1394</v>
      </c>
      <c r="C94" s="239">
        <f>C95</f>
        <v>832.8</v>
      </c>
      <c r="D94" s="220"/>
      <c r="E94" s="206"/>
    </row>
    <row r="95" spans="1:5" ht="42" customHeight="1">
      <c r="A95" s="243" t="s">
        <v>30</v>
      </c>
      <c r="B95" s="213" t="s">
        <v>1395</v>
      </c>
      <c r="C95" s="239">
        <v>832.8</v>
      </c>
      <c r="D95" s="220"/>
      <c r="E95" s="206"/>
    </row>
    <row r="96" spans="1:5" ht="87.75" customHeight="1">
      <c r="A96" s="217" t="s">
        <v>21</v>
      </c>
      <c r="B96" s="213" t="s">
        <v>1396</v>
      </c>
      <c r="C96" s="239">
        <f>C97+C98+C99+C100+C101+C102</f>
        <v>1370</v>
      </c>
      <c r="D96" s="220"/>
      <c r="E96" s="206"/>
    </row>
    <row r="97" spans="1:5" ht="26.25" customHeight="1">
      <c r="A97" s="19" t="s">
        <v>393</v>
      </c>
      <c r="B97" s="213" t="s">
        <v>1397</v>
      </c>
      <c r="C97" s="239">
        <v>600</v>
      </c>
      <c r="D97" s="220"/>
      <c r="E97" s="206"/>
    </row>
    <row r="98" spans="1:5" ht="37.5" customHeight="1">
      <c r="A98" s="19" t="s">
        <v>262</v>
      </c>
      <c r="B98" s="213" t="s">
        <v>1444</v>
      </c>
      <c r="C98" s="239">
        <v>27</v>
      </c>
      <c r="D98" s="220"/>
      <c r="E98" s="206"/>
    </row>
    <row r="99" spans="1:5" ht="32.25" customHeight="1">
      <c r="A99" s="224" t="s">
        <v>232</v>
      </c>
      <c r="B99" s="213" t="s">
        <v>1398</v>
      </c>
      <c r="C99" s="239">
        <v>12.9</v>
      </c>
      <c r="D99" s="220"/>
      <c r="E99" s="206"/>
    </row>
    <row r="100" spans="1:5" ht="25.5" customHeight="1">
      <c r="A100" s="217" t="s">
        <v>20</v>
      </c>
      <c r="B100" s="213" t="s">
        <v>1399</v>
      </c>
      <c r="C100" s="239">
        <v>477</v>
      </c>
      <c r="D100" s="220"/>
      <c r="E100" s="206"/>
    </row>
    <row r="101" spans="1:5" ht="27.75" customHeight="1">
      <c r="A101" s="217" t="s">
        <v>1400</v>
      </c>
      <c r="B101" s="213" t="s">
        <v>1401</v>
      </c>
      <c r="C101" s="239">
        <v>223.1</v>
      </c>
      <c r="D101" s="220"/>
      <c r="E101" s="206"/>
    </row>
    <row r="102" spans="1:5" ht="36.75" customHeight="1">
      <c r="A102" s="217" t="s">
        <v>353</v>
      </c>
      <c r="B102" s="213" t="s">
        <v>1402</v>
      </c>
      <c r="C102" s="239">
        <v>30</v>
      </c>
      <c r="D102" s="220"/>
      <c r="E102" s="206"/>
    </row>
    <row r="103" spans="1:5" ht="52.5" customHeight="1">
      <c r="A103" s="226" t="s">
        <v>83</v>
      </c>
      <c r="B103" s="213" t="s">
        <v>1403</v>
      </c>
      <c r="C103" s="239">
        <v>1559.8</v>
      </c>
      <c r="D103" s="220"/>
      <c r="E103" s="206"/>
    </row>
    <row r="104" spans="1:5" ht="30" customHeight="1">
      <c r="A104" s="17" t="s">
        <v>1404</v>
      </c>
      <c r="B104" s="213" t="s">
        <v>1405</v>
      </c>
      <c r="C104" s="239">
        <v>84</v>
      </c>
      <c r="D104" s="220"/>
      <c r="E104" s="206"/>
    </row>
    <row r="105" spans="1:5" ht="53.25" customHeight="1">
      <c r="A105" s="17" t="s">
        <v>354</v>
      </c>
      <c r="B105" s="244" t="s">
        <v>1445</v>
      </c>
      <c r="C105" s="239">
        <v>1045.5</v>
      </c>
      <c r="D105" s="220"/>
      <c r="E105" s="206"/>
    </row>
    <row r="106" spans="1:5" ht="63" customHeight="1">
      <c r="A106" s="17" t="s">
        <v>321</v>
      </c>
      <c r="B106" s="213" t="s">
        <v>1406</v>
      </c>
      <c r="C106" s="239">
        <v>565.3</v>
      </c>
      <c r="D106" s="220"/>
      <c r="E106" s="206"/>
    </row>
    <row r="107" spans="1:5" ht="64.5" customHeight="1">
      <c r="A107" s="226" t="s">
        <v>467</v>
      </c>
      <c r="B107" s="213" t="s">
        <v>1407</v>
      </c>
      <c r="C107" s="239">
        <v>249</v>
      </c>
      <c r="D107" s="220"/>
      <c r="E107" s="206"/>
    </row>
    <row r="108" spans="1:5" ht="28.5" customHeight="1">
      <c r="A108" s="226" t="s">
        <v>14</v>
      </c>
      <c r="B108" s="213" t="s">
        <v>1408</v>
      </c>
      <c r="C108" s="239">
        <f>C109</f>
        <v>1126.7</v>
      </c>
      <c r="D108" s="220"/>
      <c r="E108" s="206"/>
    </row>
    <row r="109" spans="1:5" ht="26.25" customHeight="1">
      <c r="A109" s="226" t="s">
        <v>14</v>
      </c>
      <c r="B109" s="213" t="s">
        <v>1409</v>
      </c>
      <c r="C109" s="239">
        <f>C110</f>
        <v>1126.7</v>
      </c>
      <c r="D109" s="220"/>
      <c r="E109" s="206"/>
    </row>
    <row r="110" spans="1:5" ht="39" customHeight="1">
      <c r="A110" s="226" t="s">
        <v>6</v>
      </c>
      <c r="B110" s="213" t="s">
        <v>1410</v>
      </c>
      <c r="C110" s="239">
        <v>1126.7</v>
      </c>
      <c r="D110" s="220"/>
      <c r="E110" s="206"/>
    </row>
    <row r="111" spans="1:5" ht="18.75" customHeight="1">
      <c r="A111" s="227" t="s">
        <v>154</v>
      </c>
      <c r="B111" s="213" t="s">
        <v>1411</v>
      </c>
      <c r="C111" s="239">
        <f>C113+C112</f>
        <v>50.9</v>
      </c>
      <c r="D111" s="220"/>
      <c r="E111" s="206"/>
    </row>
    <row r="112" spans="1:5" ht="31.5" customHeight="1">
      <c r="A112" s="234" t="s">
        <v>173</v>
      </c>
      <c r="B112" s="213" t="s">
        <v>1412</v>
      </c>
      <c r="C112" s="239">
        <v>0</v>
      </c>
      <c r="D112" s="220"/>
      <c r="E112" s="206"/>
    </row>
    <row r="113" spans="1:5" ht="15.75" customHeight="1">
      <c r="A113" s="227" t="s">
        <v>152</v>
      </c>
      <c r="B113" s="213" t="s">
        <v>1413</v>
      </c>
      <c r="C113" s="239">
        <f>C114</f>
        <v>50.9</v>
      </c>
      <c r="D113" s="220"/>
      <c r="E113" s="206"/>
    </row>
    <row r="114" spans="1:5" ht="27.75" customHeight="1">
      <c r="A114" s="227" t="s">
        <v>150</v>
      </c>
      <c r="B114" s="213" t="s">
        <v>1414</v>
      </c>
      <c r="C114" s="239">
        <v>50.9</v>
      </c>
      <c r="D114" s="220"/>
      <c r="E114" s="206"/>
    </row>
    <row r="115" spans="1:5" ht="17.25" customHeight="1">
      <c r="A115" s="228" t="s">
        <v>127</v>
      </c>
      <c r="B115" s="229" t="s">
        <v>1415</v>
      </c>
      <c r="C115" s="245">
        <f>C116+C160+C157</f>
        <v>1049066.9000000001</v>
      </c>
      <c r="D115" s="220"/>
      <c r="E115" s="206"/>
    </row>
    <row r="116" spans="1:5" ht="31.5" customHeight="1">
      <c r="A116" s="230" t="s">
        <v>1416</v>
      </c>
      <c r="B116" s="213" t="s">
        <v>1417</v>
      </c>
      <c r="C116" s="238">
        <f>C117+C122+C135+C148</f>
        <v>1051244.8</v>
      </c>
      <c r="D116" s="220"/>
      <c r="E116" s="206"/>
    </row>
    <row r="117" spans="1:5" ht="31.5" customHeight="1">
      <c r="A117" s="230" t="s">
        <v>1495</v>
      </c>
      <c r="B117" s="248" t="s">
        <v>1494</v>
      </c>
      <c r="C117" s="238">
        <f>C118+C120</f>
        <v>38375.5</v>
      </c>
      <c r="D117" s="220"/>
      <c r="E117" s="206"/>
    </row>
    <row r="118" spans="1:5" ht="19.5" customHeight="1">
      <c r="A118" s="230" t="s">
        <v>139</v>
      </c>
      <c r="B118" s="43" t="s">
        <v>1446</v>
      </c>
      <c r="C118" s="239">
        <f>C119</f>
        <v>33334.2</v>
      </c>
      <c r="D118" s="220"/>
      <c r="E118" s="206"/>
    </row>
    <row r="119" spans="1:5" ht="26.25" customHeight="1">
      <c r="A119" s="227" t="s">
        <v>138</v>
      </c>
      <c r="B119" s="43" t="s">
        <v>1447</v>
      </c>
      <c r="C119" s="246">
        <v>33334.2</v>
      </c>
      <c r="D119" s="220"/>
      <c r="E119" s="206"/>
    </row>
    <row r="120" spans="1:5" ht="22.5" customHeight="1">
      <c r="A120" s="9" t="s">
        <v>358</v>
      </c>
      <c r="B120" s="43" t="s">
        <v>1448</v>
      </c>
      <c r="C120" s="246">
        <f>C121</f>
        <v>5041.3</v>
      </c>
      <c r="D120" s="220"/>
      <c r="E120" s="206"/>
    </row>
    <row r="121" spans="1:5" ht="23.25" customHeight="1">
      <c r="A121" s="20" t="s">
        <v>355</v>
      </c>
      <c r="B121" s="47" t="s">
        <v>1449</v>
      </c>
      <c r="C121" s="246">
        <v>5041.3</v>
      </c>
      <c r="D121" s="220"/>
      <c r="E121" s="206"/>
    </row>
    <row r="122" spans="1:5" ht="30.75" customHeight="1">
      <c r="A122" s="230" t="s">
        <v>135</v>
      </c>
      <c r="B122" s="231" t="s">
        <v>1450</v>
      </c>
      <c r="C122" s="238">
        <f>C123+C125+C127+C129+C132+C133</f>
        <v>135561.6</v>
      </c>
      <c r="D122" s="220"/>
      <c r="E122" s="206"/>
    </row>
    <row r="123" spans="1:5" ht="39.75" customHeight="1">
      <c r="A123" s="232" t="s">
        <v>1418</v>
      </c>
      <c r="B123" s="233" t="s">
        <v>1451</v>
      </c>
      <c r="C123" s="239">
        <f>C124</f>
        <v>14115.8</v>
      </c>
      <c r="D123" s="220"/>
      <c r="E123" s="206"/>
    </row>
    <row r="124" spans="1:5" ht="41.25" customHeight="1">
      <c r="A124" s="234" t="s">
        <v>1419</v>
      </c>
      <c r="B124" s="213" t="s">
        <v>1452</v>
      </c>
      <c r="C124" s="239">
        <v>14115.8</v>
      </c>
      <c r="D124" s="220"/>
      <c r="E124" s="206"/>
    </row>
    <row r="125" spans="1:5" ht="63.75" customHeight="1">
      <c r="A125" s="20" t="s">
        <v>1420</v>
      </c>
      <c r="B125" s="221" t="s">
        <v>1453</v>
      </c>
      <c r="C125" s="239">
        <f>C126</f>
        <v>6941.8</v>
      </c>
      <c r="D125" s="220"/>
      <c r="E125" s="206"/>
    </row>
    <row r="126" spans="1:5" ht="78.75" customHeight="1">
      <c r="A126" s="16" t="s">
        <v>275</v>
      </c>
      <c r="B126" s="213" t="s">
        <v>1454</v>
      </c>
      <c r="C126" s="239">
        <v>6941.8</v>
      </c>
      <c r="D126" s="220"/>
      <c r="E126" s="206"/>
    </row>
    <row r="127" spans="1:5" ht="42.75" customHeight="1">
      <c r="A127" s="16" t="s">
        <v>1421</v>
      </c>
      <c r="B127" s="213" t="s">
        <v>1455</v>
      </c>
      <c r="C127" s="239">
        <f>C128</f>
        <v>2115.7</v>
      </c>
      <c r="D127" s="220"/>
      <c r="E127" s="206"/>
    </row>
    <row r="128" spans="1:5" ht="53.25" customHeight="1">
      <c r="A128" s="16" t="s">
        <v>230</v>
      </c>
      <c r="B128" s="213" t="s">
        <v>1456</v>
      </c>
      <c r="C128" s="239">
        <v>2115.7</v>
      </c>
      <c r="D128" s="220"/>
      <c r="E128" s="206"/>
    </row>
    <row r="129" spans="1:5" ht="42.75" customHeight="1">
      <c r="A129" s="16" t="s">
        <v>1460</v>
      </c>
      <c r="B129" s="213" t="s">
        <v>1457</v>
      </c>
      <c r="C129" s="239">
        <f>C130</f>
        <v>3229.7</v>
      </c>
      <c r="D129" s="220"/>
      <c r="E129" s="206"/>
    </row>
    <row r="130" spans="1:5" ht="55.5" customHeight="1">
      <c r="A130" s="16" t="s">
        <v>1459</v>
      </c>
      <c r="B130" s="213" t="s">
        <v>1458</v>
      </c>
      <c r="C130" s="239">
        <v>3229.7</v>
      </c>
      <c r="D130" s="220"/>
      <c r="E130" s="206"/>
    </row>
    <row r="131" spans="1:5" ht="23.25" customHeight="1">
      <c r="A131" s="16" t="s">
        <v>1463</v>
      </c>
      <c r="B131" s="213" t="s">
        <v>1461</v>
      </c>
      <c r="C131" s="239">
        <f>C132</f>
        <v>398.4</v>
      </c>
      <c r="D131" s="220"/>
      <c r="E131" s="206"/>
    </row>
    <row r="132" spans="1:5" ht="30.75" customHeight="1">
      <c r="A132" s="16" t="s">
        <v>366</v>
      </c>
      <c r="B132" s="213" t="s">
        <v>1462</v>
      </c>
      <c r="C132" s="239">
        <v>398.4</v>
      </c>
      <c r="D132" s="220"/>
      <c r="E132" s="206"/>
    </row>
    <row r="133" spans="1:5" ht="15.75" customHeight="1">
      <c r="A133" s="227" t="s">
        <v>134</v>
      </c>
      <c r="B133" s="213" t="s">
        <v>1464</v>
      </c>
      <c r="C133" s="239">
        <f>C134</f>
        <v>108760.2</v>
      </c>
      <c r="D133" s="220"/>
      <c r="E133" s="206"/>
    </row>
    <row r="134" spans="1:5" ht="17.25" customHeight="1">
      <c r="A134" s="227" t="s">
        <v>133</v>
      </c>
      <c r="B134" s="213" t="s">
        <v>1465</v>
      </c>
      <c r="C134" s="239">
        <v>108760.2</v>
      </c>
      <c r="D134" s="220"/>
      <c r="E134" s="206"/>
    </row>
    <row r="135" spans="1:5" ht="27" customHeight="1">
      <c r="A135" s="227" t="s">
        <v>276</v>
      </c>
      <c r="B135" s="213" t="s">
        <v>1480</v>
      </c>
      <c r="C135" s="238">
        <f>C136+C138+C140+C142+C144+C146</f>
        <v>822788.1000000001</v>
      </c>
      <c r="D135" s="220"/>
      <c r="E135" s="206"/>
    </row>
    <row r="136" spans="1:5" ht="32.25" customHeight="1">
      <c r="A136" s="227" t="s">
        <v>1422</v>
      </c>
      <c r="B136" s="213" t="s">
        <v>1466</v>
      </c>
      <c r="C136" s="239">
        <f>C137</f>
        <v>753037.8</v>
      </c>
      <c r="D136" s="220"/>
      <c r="E136" s="206"/>
    </row>
    <row r="137" spans="1:5" ht="40.5" customHeight="1">
      <c r="A137" s="227" t="s">
        <v>137</v>
      </c>
      <c r="B137" s="213" t="s">
        <v>1467</v>
      </c>
      <c r="C137" s="239">
        <v>753037.8</v>
      </c>
      <c r="D137" s="220"/>
      <c r="E137" s="206"/>
    </row>
    <row r="138" spans="1:5" ht="39.75" customHeight="1">
      <c r="A138" s="9" t="s">
        <v>1423</v>
      </c>
      <c r="B138" s="221" t="s">
        <v>1468</v>
      </c>
      <c r="C138" s="239">
        <f>C139</f>
        <v>28380.6</v>
      </c>
      <c r="D138" s="220"/>
      <c r="E138" s="206"/>
    </row>
    <row r="139" spans="1:5" ht="54" customHeight="1">
      <c r="A139" s="16" t="s">
        <v>1424</v>
      </c>
      <c r="B139" s="213" t="s">
        <v>1469</v>
      </c>
      <c r="C139" s="239">
        <v>28380.6</v>
      </c>
      <c r="D139" s="220"/>
      <c r="E139" s="206"/>
    </row>
    <row r="140" spans="1:5" ht="51.75" customHeight="1">
      <c r="A140" s="9" t="s">
        <v>1425</v>
      </c>
      <c r="B140" s="221" t="s">
        <v>1470</v>
      </c>
      <c r="C140" s="239">
        <f>C141</f>
        <v>38469.2</v>
      </c>
      <c r="D140" s="220"/>
      <c r="E140" s="206"/>
    </row>
    <row r="141" spans="1:5" ht="52.5" customHeight="1">
      <c r="A141" s="227" t="s">
        <v>322</v>
      </c>
      <c r="B141" s="213" t="s">
        <v>1471</v>
      </c>
      <c r="C141" s="239">
        <v>38469.2</v>
      </c>
      <c r="D141" s="220"/>
      <c r="E141" s="206"/>
    </row>
    <row r="142" spans="1:5" ht="52.5" customHeight="1">
      <c r="A142" s="227" t="s">
        <v>1472</v>
      </c>
      <c r="B142" s="213" t="s">
        <v>1473</v>
      </c>
      <c r="C142" s="239">
        <f>C143</f>
        <v>7.8</v>
      </c>
      <c r="D142" s="220"/>
      <c r="E142" s="206"/>
    </row>
    <row r="143" spans="1:5" ht="55.5" customHeight="1">
      <c r="A143" s="227" t="s">
        <v>335</v>
      </c>
      <c r="B143" s="213" t="s">
        <v>1474</v>
      </c>
      <c r="C143" s="239">
        <v>7.8</v>
      </c>
      <c r="D143" s="220"/>
      <c r="E143" s="206"/>
    </row>
    <row r="144" spans="1:5" ht="40.5" customHeight="1">
      <c r="A144" s="9" t="s">
        <v>1475</v>
      </c>
      <c r="B144" s="221" t="s">
        <v>1479</v>
      </c>
      <c r="C144" s="239">
        <f>C145</f>
        <v>157.3</v>
      </c>
      <c r="D144" s="220"/>
      <c r="E144" s="206"/>
    </row>
    <row r="145" spans="1:5" ht="42.75" customHeight="1">
      <c r="A145" s="21" t="s">
        <v>317</v>
      </c>
      <c r="B145" s="213" t="s">
        <v>1476</v>
      </c>
      <c r="C145" s="239">
        <v>157.3</v>
      </c>
      <c r="D145" s="220"/>
      <c r="E145" s="206"/>
    </row>
    <row r="146" spans="1:5" ht="30" customHeight="1">
      <c r="A146" s="21" t="s">
        <v>1426</v>
      </c>
      <c r="B146" s="213" t="s">
        <v>1477</v>
      </c>
      <c r="C146" s="239">
        <f>C147</f>
        <v>2735.4</v>
      </c>
      <c r="D146" s="220"/>
      <c r="E146" s="206"/>
    </row>
    <row r="147" spans="1:5" ht="25.5" customHeight="1">
      <c r="A147" s="21" t="s">
        <v>211</v>
      </c>
      <c r="B147" s="213" t="s">
        <v>1478</v>
      </c>
      <c r="C147" s="239">
        <v>2735.4</v>
      </c>
      <c r="D147" s="220"/>
      <c r="E147" s="206"/>
    </row>
    <row r="148" spans="1:5" ht="25.5" customHeight="1">
      <c r="A148" s="227" t="s">
        <v>1</v>
      </c>
      <c r="B148" s="213" t="s">
        <v>1481</v>
      </c>
      <c r="C148" s="238">
        <f>C149+C151+C153+C155</f>
        <v>54519.6</v>
      </c>
      <c r="D148" s="220"/>
      <c r="E148" s="206"/>
    </row>
    <row r="149" spans="1:5" ht="51.75" customHeight="1">
      <c r="A149" s="9" t="s">
        <v>126</v>
      </c>
      <c r="B149" s="221" t="s">
        <v>1482</v>
      </c>
      <c r="C149" s="239">
        <f>C150</f>
        <v>6069.3</v>
      </c>
      <c r="D149" s="220"/>
      <c r="E149" s="206"/>
    </row>
    <row r="150" spans="1:5" ht="63.75" customHeight="1">
      <c r="A150" s="227" t="s">
        <v>229</v>
      </c>
      <c r="B150" s="213" t="s">
        <v>1483</v>
      </c>
      <c r="C150" s="239">
        <v>6069.3</v>
      </c>
      <c r="D150" s="220"/>
      <c r="E150" s="206"/>
    </row>
    <row r="151" spans="1:5" ht="51.75" customHeight="1">
      <c r="A151" s="9" t="s">
        <v>328</v>
      </c>
      <c r="B151" s="213" t="s">
        <v>1484</v>
      </c>
      <c r="C151" s="239">
        <f>C152</f>
        <v>17600.5</v>
      </c>
      <c r="D151" s="220"/>
      <c r="E151" s="206"/>
    </row>
    <row r="152" spans="1:5" ht="51">
      <c r="A152" s="9" t="s">
        <v>132</v>
      </c>
      <c r="B152" s="213" t="s">
        <v>1485</v>
      </c>
      <c r="C152" s="239">
        <v>17600.5</v>
      </c>
      <c r="D152" s="220"/>
      <c r="E152" s="206"/>
    </row>
    <row r="153" spans="1:5" ht="53.25" customHeight="1">
      <c r="A153" s="9" t="s">
        <v>1488</v>
      </c>
      <c r="B153" s="213" t="s">
        <v>1486</v>
      </c>
      <c r="C153" s="239">
        <f>C154</f>
        <v>2855.3</v>
      </c>
      <c r="D153" s="220"/>
      <c r="E153" s="206"/>
    </row>
    <row r="154" spans="1:5" ht="56.25" customHeight="1">
      <c r="A154" s="9" t="s">
        <v>391</v>
      </c>
      <c r="B154" s="213" t="s">
        <v>1487</v>
      </c>
      <c r="C154" s="239">
        <v>2855.3</v>
      </c>
      <c r="D154" s="220"/>
      <c r="E154" s="206"/>
    </row>
    <row r="155" spans="1:5" ht="28.5" customHeight="1">
      <c r="A155" s="9" t="s">
        <v>1427</v>
      </c>
      <c r="B155" s="221" t="s">
        <v>1489</v>
      </c>
      <c r="C155" s="239">
        <f>C156</f>
        <v>27994.5</v>
      </c>
      <c r="D155" s="220"/>
      <c r="E155" s="206"/>
    </row>
    <row r="156" spans="1:5" ht="27.75" customHeight="1">
      <c r="A156" s="227" t="s">
        <v>130</v>
      </c>
      <c r="B156" s="213" t="s">
        <v>1490</v>
      </c>
      <c r="C156" s="239">
        <v>27994.5</v>
      </c>
      <c r="D156" s="220"/>
      <c r="E156" s="206"/>
    </row>
    <row r="157" spans="1:5" ht="77.25" customHeight="1">
      <c r="A157" s="227" t="s">
        <v>1428</v>
      </c>
      <c r="B157" s="213" t="s">
        <v>1493</v>
      </c>
      <c r="C157" s="239">
        <f>C158+C159</f>
        <v>535.1</v>
      </c>
      <c r="D157" s="220"/>
      <c r="E157" s="206"/>
    </row>
    <row r="158" spans="1:5" ht="29.25" customHeight="1">
      <c r="A158" s="227" t="s">
        <v>1491</v>
      </c>
      <c r="B158" s="213" t="s">
        <v>1492</v>
      </c>
      <c r="C158" s="239">
        <v>6.9</v>
      </c>
      <c r="D158" s="220"/>
      <c r="E158" s="206"/>
    </row>
    <row r="159" spans="1:5" ht="50.25" customHeight="1">
      <c r="A159" s="227" t="s">
        <v>1429</v>
      </c>
      <c r="B159" s="213" t="s">
        <v>1430</v>
      </c>
      <c r="C159" s="239">
        <v>528.2</v>
      </c>
      <c r="D159" s="220"/>
      <c r="E159" s="206"/>
    </row>
    <row r="160" spans="1:5" ht="48.75" customHeight="1">
      <c r="A160" s="236" t="s">
        <v>129</v>
      </c>
      <c r="B160" s="213" t="s">
        <v>1431</v>
      </c>
      <c r="C160" s="239">
        <f>C161</f>
        <v>-2713</v>
      </c>
      <c r="D160" s="220"/>
      <c r="E160" s="206"/>
    </row>
    <row r="161" spans="1:5" ht="40.5" customHeight="1">
      <c r="A161" s="235" t="s">
        <v>128</v>
      </c>
      <c r="B161" s="213" t="s">
        <v>1432</v>
      </c>
      <c r="C161" s="239">
        <v>-2713</v>
      </c>
      <c r="D161" s="220"/>
      <c r="E161" s="206"/>
    </row>
    <row r="162" spans="1:5" ht="41.25" customHeight="1">
      <c r="A162" s="198"/>
      <c r="B162" s="198"/>
      <c r="C162" s="237"/>
      <c r="D162" s="198"/>
      <c r="E162" s="206"/>
    </row>
    <row r="163" spans="1:5" ht="15">
      <c r="A163" s="198"/>
      <c r="B163" s="198"/>
      <c r="C163" s="237"/>
      <c r="D163" s="198"/>
      <c r="E163" s="206"/>
    </row>
    <row r="164" spans="1:5" ht="15">
      <c r="A164" s="198"/>
      <c r="B164" s="198"/>
      <c r="C164" s="237"/>
      <c r="D164" s="198"/>
      <c r="E164" s="206"/>
    </row>
    <row r="165" spans="1:5" ht="15">
      <c r="A165" s="198"/>
      <c r="B165" s="198"/>
      <c r="C165" s="237"/>
      <c r="D165" s="198"/>
      <c r="E165" s="206"/>
    </row>
    <row r="166" spans="1:5" ht="15">
      <c r="A166" s="198"/>
      <c r="B166" s="198"/>
      <c r="C166" s="237"/>
      <c r="D166" s="198"/>
      <c r="E166" s="206"/>
    </row>
    <row r="167" spans="1:5" ht="15">
      <c r="A167" s="198"/>
      <c r="B167" s="198"/>
      <c r="C167" s="237"/>
      <c r="D167" s="198"/>
      <c r="E167" s="206"/>
    </row>
    <row r="168" spans="1:5" ht="15">
      <c r="A168" s="198"/>
      <c r="B168" s="198"/>
      <c r="C168" s="237"/>
      <c r="D168" s="198"/>
      <c r="E168" s="206"/>
    </row>
    <row r="169" spans="1:5" ht="15">
      <c r="A169" s="198"/>
      <c r="B169" s="198"/>
      <c r="C169" s="237"/>
      <c r="D169" s="198"/>
      <c r="E169" s="206"/>
    </row>
    <row r="170" spans="1:5" ht="15">
      <c r="A170" s="198"/>
      <c r="B170" s="198"/>
      <c r="C170" s="237"/>
      <c r="D170" s="198"/>
      <c r="E170" s="206"/>
    </row>
    <row r="171" spans="1:5" ht="15">
      <c r="A171" s="198"/>
      <c r="B171" s="198"/>
      <c r="C171" s="237"/>
      <c r="D171" s="198"/>
      <c r="E171" s="206"/>
    </row>
    <row r="172" spans="1:5" ht="15">
      <c r="A172" s="198"/>
      <c r="B172" s="198"/>
      <c r="C172" s="237"/>
      <c r="D172" s="198"/>
      <c r="E172" s="206"/>
    </row>
    <row r="173" spans="1:5" ht="15">
      <c r="A173" s="198"/>
      <c r="B173" s="198"/>
      <c r="C173" s="237"/>
      <c r="D173" s="198"/>
      <c r="E173" s="206"/>
    </row>
    <row r="174" spans="1:5" ht="15">
      <c r="A174" s="198"/>
      <c r="B174" s="198"/>
      <c r="C174" s="237"/>
      <c r="D174" s="198"/>
      <c r="E174" s="206"/>
    </row>
    <row r="175" spans="1:5" ht="15">
      <c r="A175" s="198"/>
      <c r="B175" s="198"/>
      <c r="C175" s="237"/>
      <c r="D175" s="198"/>
      <c r="E175" s="206"/>
    </row>
    <row r="176" spans="1:5" ht="15">
      <c r="A176" s="198"/>
      <c r="B176" s="198"/>
      <c r="C176" s="237"/>
      <c r="D176" s="198"/>
      <c r="E176" s="206"/>
    </row>
    <row r="177" spans="1:5" ht="15">
      <c r="A177" s="198"/>
      <c r="B177" s="198"/>
      <c r="C177" s="237"/>
      <c r="D177" s="198"/>
      <c r="E177" s="206"/>
    </row>
    <row r="178" spans="1:5" ht="15">
      <c r="A178" s="198"/>
      <c r="B178" s="198"/>
      <c r="C178" s="237"/>
      <c r="D178" s="198"/>
      <c r="E178" s="206"/>
    </row>
    <row r="179" spans="1:5" ht="15">
      <c r="A179" s="198"/>
      <c r="B179" s="198"/>
      <c r="C179" s="237"/>
      <c r="D179" s="198"/>
      <c r="E179" s="206"/>
    </row>
    <row r="180" spans="1:5" ht="15">
      <c r="A180" s="198"/>
      <c r="B180" s="198"/>
      <c r="C180" s="237"/>
      <c r="D180" s="198"/>
      <c r="E180" s="206"/>
    </row>
    <row r="181" spans="1:5" ht="15">
      <c r="A181" s="198"/>
      <c r="B181" s="198"/>
      <c r="C181" s="237"/>
      <c r="D181" s="198"/>
      <c r="E181" s="206"/>
    </row>
    <row r="182" spans="1:5" ht="15">
      <c r="A182" s="198"/>
      <c r="B182" s="198"/>
      <c r="C182" s="237"/>
      <c r="D182" s="198"/>
      <c r="E182" s="206"/>
    </row>
    <row r="183" spans="1:5" ht="15">
      <c r="A183" s="198"/>
      <c r="B183" s="198"/>
      <c r="C183" s="237"/>
      <c r="D183" s="198"/>
      <c r="E183" s="206"/>
    </row>
    <row r="184" spans="1:5" ht="15">
      <c r="A184" s="198"/>
      <c r="B184" s="198"/>
      <c r="C184" s="237"/>
      <c r="D184" s="198"/>
      <c r="E184" s="206"/>
    </row>
    <row r="185" spans="1:5" ht="15">
      <c r="A185" s="198"/>
      <c r="B185" s="198"/>
      <c r="C185" s="237"/>
      <c r="D185" s="198"/>
      <c r="E185" s="206"/>
    </row>
    <row r="186" spans="1:5" ht="15">
      <c r="A186" s="198"/>
      <c r="B186" s="198"/>
      <c r="C186" s="237"/>
      <c r="D186" s="198"/>
      <c r="E186" s="206"/>
    </row>
    <row r="187" spans="1:5" ht="15">
      <c r="A187" s="198"/>
      <c r="B187" s="198"/>
      <c r="C187" s="237"/>
      <c r="D187" s="198"/>
      <c r="E187" s="206"/>
    </row>
    <row r="188" spans="1:5" ht="15">
      <c r="A188" s="198"/>
      <c r="B188" s="198"/>
      <c r="C188" s="237"/>
      <c r="D188" s="198"/>
      <c r="E188" s="206"/>
    </row>
    <row r="189" spans="1:5" ht="15">
      <c r="A189" s="198"/>
      <c r="B189" s="198"/>
      <c r="C189" s="237"/>
      <c r="D189" s="198"/>
      <c r="E189" s="206"/>
    </row>
    <row r="190" spans="1:5" ht="15">
      <c r="A190" s="198"/>
      <c r="B190" s="198"/>
      <c r="C190" s="237"/>
      <c r="D190" s="198"/>
      <c r="E190" s="206"/>
    </row>
    <row r="191" spans="1:5" ht="15">
      <c r="A191" s="198"/>
      <c r="B191" s="198"/>
      <c r="C191" s="237"/>
      <c r="D191" s="198"/>
      <c r="E191" s="206"/>
    </row>
    <row r="192" spans="1:5" ht="15">
      <c r="A192" s="198"/>
      <c r="B192" s="198"/>
      <c r="C192" s="237"/>
      <c r="D192" s="198"/>
      <c r="E192" s="206"/>
    </row>
    <row r="193" spans="1:5" ht="15">
      <c r="A193" s="198"/>
      <c r="B193" s="198"/>
      <c r="C193" s="237"/>
      <c r="D193" s="198"/>
      <c r="E193" s="206"/>
    </row>
    <row r="194" spans="1:5" ht="15">
      <c r="A194" s="198"/>
      <c r="B194" s="198"/>
      <c r="C194" s="237"/>
      <c r="D194" s="198"/>
      <c r="E194" s="206"/>
    </row>
    <row r="195" spans="1:5" ht="15">
      <c r="A195" s="198"/>
      <c r="B195" s="198"/>
      <c r="C195" s="237"/>
      <c r="D195" s="198"/>
      <c r="E195" s="206"/>
    </row>
    <row r="196" spans="1:5" ht="15">
      <c r="A196" s="198"/>
      <c r="B196" s="198"/>
      <c r="C196" s="237"/>
      <c r="D196" s="198"/>
      <c r="E196" s="206"/>
    </row>
    <row r="197" spans="1:5" ht="15">
      <c r="A197" s="198"/>
      <c r="B197" s="198"/>
      <c r="C197" s="237"/>
      <c r="D197" s="198"/>
      <c r="E197" s="206"/>
    </row>
    <row r="198" spans="1:5" ht="15">
      <c r="A198" s="198"/>
      <c r="B198" s="198"/>
      <c r="C198" s="237"/>
      <c r="D198" s="198"/>
      <c r="E198" s="206"/>
    </row>
    <row r="199" spans="1:5" ht="15">
      <c r="A199" s="198"/>
      <c r="B199" s="198"/>
      <c r="C199" s="237"/>
      <c r="D199" s="198"/>
      <c r="E199" s="206"/>
    </row>
    <row r="200" spans="1:5" ht="15">
      <c r="A200" s="198"/>
      <c r="B200" s="198"/>
      <c r="C200" s="237"/>
      <c r="D200" s="198"/>
      <c r="E200" s="206"/>
    </row>
    <row r="201" spans="1:5" ht="15">
      <c r="A201" s="198"/>
      <c r="B201" s="198"/>
      <c r="C201" s="237"/>
      <c r="D201" s="198"/>
      <c r="E201" s="206"/>
    </row>
    <row r="202" spans="1:5" ht="15">
      <c r="A202" s="198"/>
      <c r="B202" s="198"/>
      <c r="C202" s="237"/>
      <c r="D202" s="198"/>
      <c r="E202" s="206"/>
    </row>
    <row r="203" spans="1:5" ht="15">
      <c r="A203" s="198"/>
      <c r="B203" s="198"/>
      <c r="C203" s="237"/>
      <c r="D203" s="198"/>
      <c r="E203" s="206"/>
    </row>
    <row r="204" spans="1:5" ht="15">
      <c r="A204" s="198"/>
      <c r="B204" s="198"/>
      <c r="C204" s="237"/>
      <c r="D204" s="198"/>
      <c r="E204" s="206"/>
    </row>
    <row r="205" spans="1:5" ht="15">
      <c r="A205" s="198"/>
      <c r="B205" s="198"/>
      <c r="C205" s="237"/>
      <c r="D205" s="198"/>
      <c r="E205" s="206"/>
    </row>
    <row r="206" spans="1:5" ht="15">
      <c r="A206" s="198"/>
      <c r="B206" s="198"/>
      <c r="C206" s="237"/>
      <c r="D206" s="198"/>
      <c r="E206" s="206"/>
    </row>
    <row r="207" spans="1:5" ht="15">
      <c r="A207" s="198"/>
      <c r="B207" s="198"/>
      <c r="C207" s="237"/>
      <c r="D207" s="198"/>
      <c r="E207" s="206"/>
    </row>
    <row r="208" spans="1:5" ht="15">
      <c r="A208" s="198"/>
      <c r="B208" s="198"/>
      <c r="C208" s="237"/>
      <c r="D208" s="198"/>
      <c r="E208" s="206"/>
    </row>
    <row r="209" spans="1:5" ht="15">
      <c r="A209" s="198"/>
      <c r="B209" s="198"/>
      <c r="C209" s="237"/>
      <c r="D209" s="198"/>
      <c r="E209" s="206"/>
    </row>
    <row r="210" spans="1:5" ht="15">
      <c r="A210" s="198"/>
      <c r="B210" s="198"/>
      <c r="C210" s="237"/>
      <c r="D210" s="198"/>
      <c r="E210" s="206"/>
    </row>
    <row r="211" spans="1:5" ht="15">
      <c r="A211" s="198"/>
      <c r="B211" s="198"/>
      <c r="C211" s="237"/>
      <c r="D211" s="198"/>
      <c r="E211" s="206"/>
    </row>
    <row r="212" spans="1:5" ht="15">
      <c r="A212" s="198"/>
      <c r="B212" s="198"/>
      <c r="C212" s="237"/>
      <c r="D212" s="198"/>
      <c r="E212" s="206"/>
    </row>
    <row r="213" spans="1:5" ht="15">
      <c r="A213" s="198"/>
      <c r="B213" s="198"/>
      <c r="C213" s="237"/>
      <c r="D213" s="198"/>
      <c r="E213" s="206"/>
    </row>
    <row r="214" spans="1:5" ht="15">
      <c r="A214" s="198"/>
      <c r="B214" s="198"/>
      <c r="C214" s="237"/>
      <c r="D214" s="198"/>
      <c r="E214" s="206"/>
    </row>
    <row r="215" spans="1:5" ht="15">
      <c r="A215" s="198"/>
      <c r="B215" s="198"/>
      <c r="C215" s="237"/>
      <c r="D215" s="198"/>
      <c r="E215" s="206"/>
    </row>
    <row r="216" spans="1:5" ht="15">
      <c r="A216" s="198"/>
      <c r="B216" s="198"/>
      <c r="C216" s="237"/>
      <c r="D216" s="198"/>
      <c r="E216" s="206"/>
    </row>
    <row r="217" spans="1:5" ht="15">
      <c r="A217" s="198"/>
      <c r="B217" s="198"/>
      <c r="C217" s="237"/>
      <c r="D217" s="198"/>
      <c r="E217" s="206"/>
    </row>
    <row r="218" spans="1:5" ht="15">
      <c r="A218" s="198"/>
      <c r="B218" s="198"/>
      <c r="C218" s="237"/>
      <c r="D218" s="198"/>
      <c r="E218" s="206"/>
    </row>
    <row r="219" spans="1:5" ht="15">
      <c r="A219" s="198"/>
      <c r="B219" s="198"/>
      <c r="C219" s="237"/>
      <c r="D219" s="198"/>
      <c r="E219" s="206"/>
    </row>
    <row r="220" spans="1:5" ht="15">
      <c r="A220" s="198"/>
      <c r="B220" s="198"/>
      <c r="C220" s="237"/>
      <c r="D220" s="198"/>
      <c r="E220" s="206"/>
    </row>
    <row r="221" spans="1:5" ht="15">
      <c r="A221" s="198"/>
      <c r="B221" s="198"/>
      <c r="C221" s="237"/>
      <c r="D221" s="198"/>
      <c r="E221" s="206"/>
    </row>
    <row r="222" spans="1:5" ht="15">
      <c r="A222" s="198"/>
      <c r="B222" s="198"/>
      <c r="C222" s="237"/>
      <c r="D222" s="198"/>
      <c r="E222" s="206"/>
    </row>
    <row r="223" spans="1:5" ht="15">
      <c r="A223" s="198"/>
      <c r="B223" s="198"/>
      <c r="C223" s="237"/>
      <c r="D223" s="198"/>
      <c r="E223" s="206"/>
    </row>
    <row r="224" spans="1:5" ht="15">
      <c r="A224" s="198"/>
      <c r="B224" s="198"/>
      <c r="C224" s="237"/>
      <c r="D224" s="198"/>
      <c r="E224" s="206"/>
    </row>
    <row r="225" spans="1:5" ht="15">
      <c r="A225" s="198"/>
      <c r="B225" s="198"/>
      <c r="C225" s="237"/>
      <c r="D225" s="198"/>
      <c r="E225" s="206"/>
    </row>
    <row r="226" spans="1:5" ht="15">
      <c r="A226" s="198"/>
      <c r="B226" s="198"/>
      <c r="C226" s="237"/>
      <c r="D226" s="198"/>
      <c r="E226" s="206"/>
    </row>
    <row r="227" spans="1:5" ht="15">
      <c r="A227" s="198"/>
      <c r="B227" s="198"/>
      <c r="C227" s="237"/>
      <c r="D227" s="198"/>
      <c r="E227" s="206"/>
    </row>
    <row r="228" spans="1:5" ht="15">
      <c r="A228" s="198"/>
      <c r="B228" s="198"/>
      <c r="C228" s="237"/>
      <c r="D228" s="198"/>
      <c r="E228" s="206"/>
    </row>
    <row r="229" spans="1:5" ht="15">
      <c r="A229" s="198"/>
      <c r="B229" s="198"/>
      <c r="C229" s="237"/>
      <c r="D229" s="198"/>
      <c r="E229" s="206"/>
    </row>
    <row r="230" spans="1:5" ht="15">
      <c r="A230" s="198"/>
      <c r="B230" s="198"/>
      <c r="C230" s="237"/>
      <c r="D230" s="198"/>
      <c r="E230" s="206"/>
    </row>
    <row r="231" spans="1:5" ht="15">
      <c r="A231" s="198"/>
      <c r="B231" s="198"/>
      <c r="C231" s="237"/>
      <c r="D231" s="198"/>
      <c r="E231" s="206"/>
    </row>
    <row r="232" spans="1:5" ht="15">
      <c r="A232" s="198"/>
      <c r="B232" s="198"/>
      <c r="C232" s="237"/>
      <c r="D232" s="198"/>
      <c r="E232" s="206"/>
    </row>
    <row r="233" spans="1:5" ht="15">
      <c r="A233" s="198"/>
      <c r="B233" s="198"/>
      <c r="C233" s="237"/>
      <c r="D233" s="198"/>
      <c r="E233" s="206"/>
    </row>
    <row r="234" spans="1:5" ht="15">
      <c r="A234" s="198"/>
      <c r="B234" s="198"/>
      <c r="C234" s="237"/>
      <c r="D234" s="198"/>
      <c r="E234" s="206"/>
    </row>
    <row r="235" spans="1:5" ht="15">
      <c r="A235" s="198"/>
      <c r="B235" s="198"/>
      <c r="C235" s="237"/>
      <c r="D235" s="198"/>
      <c r="E235" s="206"/>
    </row>
    <row r="236" spans="1:5" ht="15">
      <c r="A236" s="198"/>
      <c r="B236" s="198"/>
      <c r="C236" s="237"/>
      <c r="D236" s="198"/>
      <c r="E236" s="206"/>
    </row>
    <row r="237" spans="1:5" ht="15">
      <c r="A237" s="198"/>
      <c r="B237" s="198"/>
      <c r="C237" s="237"/>
      <c r="D237" s="198"/>
      <c r="E237" s="206"/>
    </row>
    <row r="238" spans="1:5" ht="15">
      <c r="A238" s="198"/>
      <c r="B238" s="198"/>
      <c r="C238" s="237"/>
      <c r="D238" s="198"/>
      <c r="E238" s="206"/>
    </row>
    <row r="239" spans="1:5" ht="15">
      <c r="A239" s="198"/>
      <c r="B239" s="198"/>
      <c r="C239" s="237"/>
      <c r="D239" s="198"/>
      <c r="E239" s="206"/>
    </row>
    <row r="240" spans="1:5" ht="15">
      <c r="A240" s="198"/>
      <c r="B240" s="198"/>
      <c r="C240" s="237"/>
      <c r="D240" s="198"/>
      <c r="E240" s="206"/>
    </row>
    <row r="241" spans="1:5" ht="15">
      <c r="A241" s="198"/>
      <c r="B241" s="198"/>
      <c r="C241" s="237"/>
      <c r="D241" s="198"/>
      <c r="E241" s="206"/>
    </row>
    <row r="242" spans="1:5" ht="15">
      <c r="A242" s="198"/>
      <c r="B242" s="198"/>
      <c r="C242" s="237"/>
      <c r="D242" s="198"/>
      <c r="E242" s="206"/>
    </row>
    <row r="243" spans="1:5" ht="15">
      <c r="A243" s="198"/>
      <c r="B243" s="198"/>
      <c r="C243" s="237"/>
      <c r="D243" s="198"/>
      <c r="E243" s="206"/>
    </row>
    <row r="244" spans="1:5" ht="15">
      <c r="A244" s="198"/>
      <c r="B244" s="198"/>
      <c r="C244" s="237"/>
      <c r="D244" s="198"/>
      <c r="E244" s="206"/>
    </row>
    <row r="245" spans="1:5" ht="15">
      <c r="A245" s="198"/>
      <c r="B245" s="198"/>
      <c r="C245" s="237"/>
      <c r="D245" s="198"/>
      <c r="E245" s="206"/>
    </row>
    <row r="246" spans="1:5" ht="15">
      <c r="A246" s="198"/>
      <c r="B246" s="198"/>
      <c r="C246" s="237"/>
      <c r="D246" s="198"/>
      <c r="E246" s="206"/>
    </row>
    <row r="247" spans="1:5" ht="15">
      <c r="A247" s="198"/>
      <c r="B247" s="198"/>
      <c r="C247" s="237"/>
      <c r="D247" s="198"/>
      <c r="E247" s="206"/>
    </row>
    <row r="248" spans="1:5" ht="15">
      <c r="A248" s="198"/>
      <c r="B248" s="198"/>
      <c r="C248" s="237"/>
      <c r="D248" s="198"/>
      <c r="E248" s="206"/>
    </row>
    <row r="249" spans="1:5" ht="15">
      <c r="A249" s="198"/>
      <c r="B249" s="198"/>
      <c r="C249" s="237"/>
      <c r="D249" s="198"/>
      <c r="E249" s="206"/>
    </row>
    <row r="250" spans="1:5" ht="15">
      <c r="A250" s="198"/>
      <c r="B250" s="198"/>
      <c r="C250" s="237"/>
      <c r="D250" s="198"/>
      <c r="E250" s="206"/>
    </row>
    <row r="251" spans="1:5" ht="15">
      <c r="A251" s="198"/>
      <c r="B251" s="198"/>
      <c r="C251" s="237"/>
      <c r="D251" s="198"/>
      <c r="E251" s="206"/>
    </row>
    <row r="252" spans="1:5" ht="15">
      <c r="A252" s="198"/>
      <c r="B252" s="198"/>
      <c r="C252" s="237"/>
      <c r="D252" s="198"/>
      <c r="E252" s="206"/>
    </row>
    <row r="253" spans="1:5" ht="15">
      <c r="A253" s="198"/>
      <c r="B253" s="198"/>
      <c r="C253" s="237"/>
      <c r="D253" s="198"/>
      <c r="E253" s="206"/>
    </row>
    <row r="254" spans="1:5" ht="15">
      <c r="A254" s="198"/>
      <c r="B254" s="198"/>
      <c r="C254" s="237"/>
      <c r="D254" s="198"/>
      <c r="E254" s="206"/>
    </row>
    <row r="255" spans="1:5" ht="15">
      <c r="A255" s="198"/>
      <c r="B255" s="198"/>
      <c r="C255" s="237"/>
      <c r="D255" s="198"/>
      <c r="E255" s="206"/>
    </row>
    <row r="256" spans="1:5" ht="15">
      <c r="A256" s="198"/>
      <c r="B256" s="198"/>
      <c r="C256" s="237"/>
      <c r="D256" s="198"/>
      <c r="E256" s="206"/>
    </row>
    <row r="257" spans="1:5" ht="15">
      <c r="A257" s="198"/>
      <c r="B257" s="198"/>
      <c r="C257" s="237"/>
      <c r="D257" s="198"/>
      <c r="E257" s="206"/>
    </row>
    <row r="258" spans="1:5" ht="15">
      <c r="A258" s="198"/>
      <c r="B258" s="198"/>
      <c r="C258" s="237"/>
      <c r="D258" s="198"/>
      <c r="E258" s="206"/>
    </row>
    <row r="259" spans="1:5" ht="15">
      <c r="A259" s="198"/>
      <c r="B259" s="198"/>
      <c r="C259" s="237"/>
      <c r="D259" s="198"/>
      <c r="E259" s="206"/>
    </row>
    <row r="260" spans="1:5" ht="15">
      <c r="A260" s="198"/>
      <c r="B260" s="198"/>
      <c r="C260" s="237"/>
      <c r="D260" s="198"/>
      <c r="E260" s="206"/>
    </row>
    <row r="261" spans="1:5" ht="15">
      <c r="A261" s="198"/>
      <c r="B261" s="198"/>
      <c r="C261" s="237"/>
      <c r="D261" s="198"/>
      <c r="E261" s="206"/>
    </row>
    <row r="262" spans="1:5" ht="15">
      <c r="A262" s="198"/>
      <c r="B262" s="198"/>
      <c r="C262" s="237"/>
      <c r="D262" s="198"/>
      <c r="E262" s="206"/>
    </row>
    <row r="263" spans="1:5" ht="15">
      <c r="A263" s="198"/>
      <c r="B263" s="198"/>
      <c r="C263" s="237"/>
      <c r="D263" s="198"/>
      <c r="E263" s="206"/>
    </row>
    <row r="264" spans="1:5" ht="15">
      <c r="A264" s="198"/>
      <c r="B264" s="198"/>
      <c r="C264" s="237"/>
      <c r="D264" s="198"/>
      <c r="E264" s="206"/>
    </row>
    <row r="265" spans="1:5" ht="15">
      <c r="A265" s="198"/>
      <c r="B265" s="198"/>
      <c r="C265" s="237"/>
      <c r="D265" s="198"/>
      <c r="E265" s="206"/>
    </row>
    <row r="266" spans="1:5" ht="15">
      <c r="A266" s="198"/>
      <c r="B266" s="198"/>
      <c r="C266" s="237"/>
      <c r="D266" s="198"/>
      <c r="E266" s="206"/>
    </row>
    <row r="267" spans="1:5" ht="15">
      <c r="A267" s="198"/>
      <c r="B267" s="198"/>
      <c r="C267" s="237"/>
      <c r="D267" s="198"/>
      <c r="E267" s="206"/>
    </row>
    <row r="268" spans="1:5" ht="15">
      <c r="A268" s="198"/>
      <c r="B268" s="198"/>
      <c r="C268" s="237"/>
      <c r="D268" s="198"/>
      <c r="E268" s="206"/>
    </row>
    <row r="269" spans="1:5" ht="15">
      <c r="A269" s="198"/>
      <c r="B269" s="198"/>
      <c r="C269" s="237"/>
      <c r="D269" s="198"/>
      <c r="E269" s="206"/>
    </row>
    <row r="270" spans="1:5" ht="15">
      <c r="A270" s="198"/>
      <c r="B270" s="198"/>
      <c r="C270" s="237"/>
      <c r="D270" s="198"/>
      <c r="E270" s="206"/>
    </row>
    <row r="271" spans="1:5" ht="15">
      <c r="A271" s="198"/>
      <c r="B271" s="198"/>
      <c r="C271" s="237"/>
      <c r="D271" s="198"/>
      <c r="E271" s="206"/>
    </row>
    <row r="272" spans="1:5" ht="15">
      <c r="A272" s="198"/>
      <c r="B272" s="198"/>
      <c r="C272" s="237"/>
      <c r="D272" s="198"/>
      <c r="E272" s="206"/>
    </row>
    <row r="273" spans="1:5" ht="15">
      <c r="A273" s="198"/>
      <c r="B273" s="198"/>
      <c r="C273" s="237"/>
      <c r="D273" s="198"/>
      <c r="E273" s="206"/>
    </row>
    <row r="274" spans="1:5" ht="15">
      <c r="A274" s="198"/>
      <c r="B274" s="198"/>
      <c r="C274" s="237"/>
      <c r="D274" s="198"/>
      <c r="E274" s="206"/>
    </row>
    <row r="275" spans="1:5" ht="15">
      <c r="A275" s="198"/>
      <c r="B275" s="198"/>
      <c r="C275" s="237"/>
      <c r="D275" s="198"/>
      <c r="E275" s="206"/>
    </row>
    <row r="276" spans="1:5" ht="15">
      <c r="A276" s="198"/>
      <c r="B276" s="198"/>
      <c r="C276" s="237"/>
      <c r="D276" s="198"/>
      <c r="E276" s="206"/>
    </row>
    <row r="277" spans="1:5" ht="15">
      <c r="A277" s="198"/>
      <c r="B277" s="198"/>
      <c r="C277" s="237"/>
      <c r="D277" s="198"/>
      <c r="E277" s="206"/>
    </row>
    <row r="278" spans="1:5" ht="15">
      <c r="A278" s="198"/>
      <c r="B278" s="198"/>
      <c r="C278" s="237"/>
      <c r="D278" s="198"/>
      <c r="E278" s="206"/>
    </row>
    <row r="279" spans="1:5" ht="15">
      <c r="A279" s="198"/>
      <c r="B279" s="198"/>
      <c r="C279" s="198"/>
      <c r="D279" s="198"/>
      <c r="E279" s="206"/>
    </row>
    <row r="280" spans="1:5" ht="15">
      <c r="A280" s="198"/>
      <c r="B280" s="198"/>
      <c r="C280" s="198"/>
      <c r="D280" s="198"/>
      <c r="E280" s="206"/>
    </row>
    <row r="281" spans="1:5" ht="15">
      <c r="A281" s="198"/>
      <c r="B281" s="198"/>
      <c r="C281" s="198"/>
      <c r="D281" s="198"/>
      <c r="E281" s="206"/>
    </row>
    <row r="282" spans="1:5" ht="15">
      <c r="A282" s="198"/>
      <c r="B282" s="198"/>
      <c r="C282" s="198"/>
      <c r="D282" s="198"/>
      <c r="E282" s="206"/>
    </row>
    <row r="283" spans="1:5" ht="15">
      <c r="A283" s="198"/>
      <c r="B283" s="198"/>
      <c r="C283" s="198"/>
      <c r="D283" s="198"/>
      <c r="E283" s="206"/>
    </row>
    <row r="284" spans="1:5" ht="15">
      <c r="A284" s="198"/>
      <c r="B284" s="198"/>
      <c r="C284" s="198"/>
      <c r="D284" s="198"/>
      <c r="E284" s="206"/>
    </row>
    <row r="285" spans="1:5" ht="15">
      <c r="A285" s="198"/>
      <c r="B285" s="198"/>
      <c r="C285" s="198"/>
      <c r="D285" s="198"/>
      <c r="E285" s="206"/>
    </row>
    <row r="286" spans="1:5" ht="15">
      <c r="A286" s="198"/>
      <c r="B286" s="198"/>
      <c r="C286" s="198"/>
      <c r="D286" s="198"/>
      <c r="E286" s="206"/>
    </row>
    <row r="287" spans="1:5" ht="15">
      <c r="A287" s="198"/>
      <c r="B287" s="198"/>
      <c r="C287" s="198"/>
      <c r="D287" s="198"/>
      <c r="E287" s="206"/>
    </row>
    <row r="288" spans="1:5" ht="15">
      <c r="A288" s="198"/>
      <c r="B288" s="198"/>
      <c r="C288" s="198"/>
      <c r="D288" s="198"/>
      <c r="E288" s="206"/>
    </row>
    <row r="289" spans="1:5" ht="15">
      <c r="A289" s="198"/>
      <c r="B289" s="198"/>
      <c r="C289" s="198"/>
      <c r="D289" s="198"/>
      <c r="E289" s="206"/>
    </row>
    <row r="290" spans="1:5" ht="15">
      <c r="A290" s="198"/>
      <c r="B290" s="198"/>
      <c r="C290" s="198"/>
      <c r="D290" s="198"/>
      <c r="E290" s="206"/>
    </row>
    <row r="291" spans="1:5" ht="15">
      <c r="A291" s="198"/>
      <c r="B291" s="198"/>
      <c r="C291" s="198"/>
      <c r="D291" s="198"/>
      <c r="E291" s="206"/>
    </row>
    <row r="292" spans="1:5" ht="15">
      <c r="A292" s="198"/>
      <c r="B292" s="198"/>
      <c r="C292" s="198"/>
      <c r="D292" s="198"/>
      <c r="E292" s="206"/>
    </row>
    <row r="293" spans="1:5" ht="15">
      <c r="A293" s="198"/>
      <c r="B293" s="198"/>
      <c r="C293" s="198"/>
      <c r="D293" s="198"/>
      <c r="E293" s="206"/>
    </row>
    <row r="294" spans="1:5" ht="15">
      <c r="A294" s="198"/>
      <c r="B294" s="198"/>
      <c r="C294" s="198"/>
      <c r="D294" s="198"/>
      <c r="E294" s="206"/>
    </row>
    <row r="295" spans="1:5" ht="15">
      <c r="A295" s="198"/>
      <c r="B295" s="198"/>
      <c r="C295" s="198"/>
      <c r="D295" s="198"/>
      <c r="E295" s="206"/>
    </row>
    <row r="296" spans="1:5" ht="15">
      <c r="A296" s="198"/>
      <c r="B296" s="198"/>
      <c r="C296" s="198"/>
      <c r="D296" s="198"/>
      <c r="E296" s="206"/>
    </row>
    <row r="297" spans="1:5" ht="15">
      <c r="A297" s="198"/>
      <c r="B297" s="198"/>
      <c r="C297" s="198"/>
      <c r="D297" s="198"/>
      <c r="E297" s="206"/>
    </row>
    <row r="298" spans="1:5" ht="15">
      <c r="A298" s="198"/>
      <c r="B298" s="198"/>
      <c r="C298" s="198"/>
      <c r="D298" s="198"/>
      <c r="E298" s="206"/>
    </row>
    <row r="299" spans="1:5" ht="15">
      <c r="A299" s="198"/>
      <c r="B299" s="198"/>
      <c r="C299" s="198"/>
      <c r="D299" s="198"/>
      <c r="E299" s="206"/>
    </row>
    <row r="300" spans="1:5" ht="15">
      <c r="A300" s="198"/>
      <c r="B300" s="198"/>
      <c r="C300" s="198"/>
      <c r="D300" s="198"/>
      <c r="E300" s="206"/>
    </row>
    <row r="301" spans="1:5" ht="15">
      <c r="A301" s="198"/>
      <c r="B301" s="198"/>
      <c r="C301" s="198"/>
      <c r="D301" s="198"/>
      <c r="E301" s="206"/>
    </row>
    <row r="302" spans="1:5" ht="15">
      <c r="A302" s="198"/>
      <c r="B302" s="198"/>
      <c r="C302" s="198"/>
      <c r="D302" s="198"/>
      <c r="E302" s="206"/>
    </row>
    <row r="303" spans="1:5" ht="15">
      <c r="A303" s="198"/>
      <c r="B303" s="198"/>
      <c r="C303" s="198"/>
      <c r="D303" s="198"/>
      <c r="E303" s="206"/>
    </row>
    <row r="304" spans="1:5" ht="15">
      <c r="A304" s="198"/>
      <c r="B304" s="198"/>
      <c r="C304" s="198"/>
      <c r="D304" s="198"/>
      <c r="E304" s="206"/>
    </row>
    <row r="305" spans="1:5" ht="15">
      <c r="A305" s="198"/>
      <c r="B305" s="198"/>
      <c r="C305" s="198"/>
      <c r="D305" s="198"/>
      <c r="E305" s="206"/>
    </row>
    <row r="306" spans="1:5" ht="15">
      <c r="A306" s="198"/>
      <c r="B306" s="198"/>
      <c r="C306" s="198"/>
      <c r="D306" s="198"/>
      <c r="E306" s="206"/>
    </row>
    <row r="307" spans="1:5" ht="15">
      <c r="A307" s="198"/>
      <c r="B307" s="198"/>
      <c r="C307" s="198"/>
      <c r="D307" s="198"/>
      <c r="E307" s="206"/>
    </row>
    <row r="308" spans="1:5" ht="15">
      <c r="A308" s="198"/>
      <c r="B308" s="198"/>
      <c r="C308" s="198"/>
      <c r="D308" s="198"/>
      <c r="E308" s="206"/>
    </row>
    <row r="309" spans="1:5" ht="15">
      <c r="A309" s="198"/>
      <c r="B309" s="198"/>
      <c r="C309" s="198"/>
      <c r="D309" s="198"/>
      <c r="E309" s="206"/>
    </row>
    <row r="310" spans="1:5" ht="15">
      <c r="A310" s="198"/>
      <c r="B310" s="198"/>
      <c r="C310" s="198"/>
      <c r="D310" s="198"/>
      <c r="E310" s="206"/>
    </row>
    <row r="311" spans="1:5" ht="15">
      <c r="A311" s="198"/>
      <c r="B311" s="198"/>
      <c r="C311" s="198"/>
      <c r="D311" s="198"/>
      <c r="E311" s="206"/>
    </row>
    <row r="312" spans="1:5" ht="15">
      <c r="A312" s="198"/>
      <c r="B312" s="198"/>
      <c r="C312" s="198"/>
      <c r="D312" s="198"/>
      <c r="E312" s="206"/>
    </row>
    <row r="313" spans="1:5" ht="15">
      <c r="A313" s="198"/>
      <c r="B313" s="198"/>
      <c r="C313" s="198"/>
      <c r="D313" s="198"/>
      <c r="E313" s="206"/>
    </row>
    <row r="314" spans="1:5" ht="15">
      <c r="A314" s="198"/>
      <c r="B314" s="198"/>
      <c r="C314" s="198"/>
      <c r="D314" s="198"/>
      <c r="E314" s="206"/>
    </row>
    <row r="315" spans="1:5" ht="15">
      <c r="A315" s="198"/>
      <c r="B315" s="198"/>
      <c r="C315" s="198"/>
      <c r="D315" s="198"/>
      <c r="E315" s="206"/>
    </row>
    <row r="316" spans="1:5" ht="15">
      <c r="A316" s="198"/>
      <c r="B316" s="198"/>
      <c r="C316" s="198"/>
      <c r="D316" s="198"/>
      <c r="E316" s="206"/>
    </row>
    <row r="317" spans="1:5" ht="15">
      <c r="A317" s="198"/>
      <c r="B317" s="198"/>
      <c r="C317" s="198"/>
      <c r="D317" s="198"/>
      <c r="E317" s="206"/>
    </row>
    <row r="318" spans="1:5" ht="15">
      <c r="A318" s="198"/>
      <c r="B318" s="198"/>
      <c r="C318" s="198"/>
      <c r="D318" s="198"/>
      <c r="E318" s="206"/>
    </row>
    <row r="319" spans="1:5" ht="15">
      <c r="A319" s="198"/>
      <c r="B319" s="198"/>
      <c r="C319" s="198"/>
      <c r="D319" s="198"/>
      <c r="E319" s="206"/>
    </row>
    <row r="320" spans="1:5" ht="15">
      <c r="A320" s="198"/>
      <c r="B320" s="198"/>
      <c r="C320" s="198"/>
      <c r="D320" s="198"/>
      <c r="E320" s="206"/>
    </row>
    <row r="321" spans="1:5" ht="15">
      <c r="A321" s="198"/>
      <c r="B321" s="198"/>
      <c r="C321" s="198"/>
      <c r="D321" s="198"/>
      <c r="E321" s="206"/>
    </row>
    <row r="322" spans="1:5" ht="15">
      <c r="A322" s="198"/>
      <c r="B322" s="198"/>
      <c r="C322" s="198"/>
      <c r="D322" s="198"/>
      <c r="E322" s="206"/>
    </row>
    <row r="323" spans="1:5" ht="15">
      <c r="A323" s="198"/>
      <c r="B323" s="198"/>
      <c r="C323" s="198"/>
      <c r="D323" s="198"/>
      <c r="E323" s="206"/>
    </row>
    <row r="324" spans="1:5" ht="15">
      <c r="A324" s="198"/>
      <c r="B324" s="198"/>
      <c r="C324" s="198"/>
      <c r="D324" s="198"/>
      <c r="E324" s="206"/>
    </row>
    <row r="325" spans="1:5" ht="15">
      <c r="A325" s="198"/>
      <c r="B325" s="198"/>
      <c r="C325" s="198"/>
      <c r="D325" s="198"/>
      <c r="E325" s="206"/>
    </row>
    <row r="326" spans="1:5" ht="15">
      <c r="A326" s="198"/>
      <c r="B326" s="198"/>
      <c r="C326" s="198"/>
      <c r="D326" s="198"/>
      <c r="E326" s="206"/>
    </row>
    <row r="327" spans="1:5" ht="15">
      <c r="A327" s="198"/>
      <c r="B327" s="198"/>
      <c r="C327" s="198"/>
      <c r="D327" s="198"/>
      <c r="E327" s="206"/>
    </row>
    <row r="328" spans="1:5" ht="15">
      <c r="A328" s="198"/>
      <c r="B328" s="198"/>
      <c r="C328" s="198"/>
      <c r="D328" s="198"/>
      <c r="E328" s="206"/>
    </row>
    <row r="329" spans="1:5" ht="15">
      <c r="A329" s="198"/>
      <c r="B329" s="198"/>
      <c r="C329" s="198"/>
      <c r="D329" s="198"/>
      <c r="E329" s="206"/>
    </row>
    <row r="330" spans="1:5" ht="15">
      <c r="A330" s="198"/>
      <c r="B330" s="198"/>
      <c r="C330" s="198"/>
      <c r="D330" s="198"/>
      <c r="E330" s="206"/>
    </row>
    <row r="331" spans="1:5" ht="15">
      <c r="A331" s="198"/>
      <c r="B331" s="198"/>
      <c r="C331" s="198"/>
      <c r="D331" s="198"/>
      <c r="E331" s="206"/>
    </row>
    <row r="332" spans="1:5" ht="15">
      <c r="A332" s="198"/>
      <c r="B332" s="198"/>
      <c r="C332" s="198"/>
      <c r="D332" s="198"/>
      <c r="E332" s="206"/>
    </row>
    <row r="333" spans="1:5" ht="15">
      <c r="A333" s="198"/>
      <c r="B333" s="198"/>
      <c r="C333" s="198"/>
      <c r="D333" s="198"/>
      <c r="E333" s="206"/>
    </row>
    <row r="334" spans="1:5" ht="15">
      <c r="A334" s="198"/>
      <c r="B334" s="198"/>
      <c r="C334" s="198"/>
      <c r="D334" s="198"/>
      <c r="E334" s="206"/>
    </row>
    <row r="335" spans="1:5" ht="15">
      <c r="A335" s="198"/>
      <c r="B335" s="198"/>
      <c r="C335" s="198"/>
      <c r="D335" s="198"/>
      <c r="E335" s="206"/>
    </row>
    <row r="336" spans="1:5" ht="15">
      <c r="A336" s="198"/>
      <c r="B336" s="198"/>
      <c r="C336" s="198"/>
      <c r="D336" s="198"/>
      <c r="E336" s="206"/>
    </row>
    <row r="337" spans="1:5" ht="15">
      <c r="A337" s="198"/>
      <c r="B337" s="198"/>
      <c r="C337" s="198"/>
      <c r="D337" s="198"/>
      <c r="E337" s="206"/>
    </row>
    <row r="338" spans="1:5" ht="15">
      <c r="A338" s="198"/>
      <c r="B338" s="198"/>
      <c r="C338" s="198"/>
      <c r="D338" s="198"/>
      <c r="E338" s="206"/>
    </row>
    <row r="339" spans="1:5" ht="15">
      <c r="A339" s="198"/>
      <c r="B339" s="198"/>
      <c r="C339" s="198"/>
      <c r="D339" s="198"/>
      <c r="E339" s="206"/>
    </row>
    <row r="340" spans="1:5" ht="15">
      <c r="A340" s="198"/>
      <c r="B340" s="198"/>
      <c r="C340" s="198"/>
      <c r="D340" s="198"/>
      <c r="E340" s="206"/>
    </row>
    <row r="341" spans="1:5" ht="15">
      <c r="A341" s="198"/>
      <c r="B341" s="198"/>
      <c r="C341" s="198"/>
      <c r="D341" s="198"/>
      <c r="E341" s="206"/>
    </row>
    <row r="342" spans="1:5" ht="15">
      <c r="A342" s="198"/>
      <c r="B342" s="198"/>
      <c r="C342" s="198"/>
      <c r="D342" s="198"/>
      <c r="E342" s="206"/>
    </row>
    <row r="343" spans="1:5" ht="15">
      <c r="A343" s="198"/>
      <c r="B343" s="198"/>
      <c r="C343" s="198"/>
      <c r="D343" s="198"/>
      <c r="E343" s="206"/>
    </row>
    <row r="344" spans="1:5" ht="15">
      <c r="A344" s="198"/>
      <c r="B344" s="198"/>
      <c r="C344" s="198"/>
      <c r="D344" s="198"/>
      <c r="E344" s="206"/>
    </row>
    <row r="345" spans="1:5" ht="15">
      <c r="A345" s="198"/>
      <c r="B345" s="198"/>
      <c r="C345" s="198"/>
      <c r="D345" s="198"/>
      <c r="E345" s="206"/>
    </row>
    <row r="346" spans="1:5" ht="15">
      <c r="A346" s="198"/>
      <c r="B346" s="198"/>
      <c r="C346" s="198"/>
      <c r="D346" s="198"/>
      <c r="E346" s="206"/>
    </row>
    <row r="347" spans="1:5" ht="15">
      <c r="A347" s="198"/>
      <c r="B347" s="198"/>
      <c r="C347" s="198"/>
      <c r="D347" s="198"/>
      <c r="E347" s="206"/>
    </row>
    <row r="348" spans="1:5" ht="15">
      <c r="A348" s="198"/>
      <c r="B348" s="198"/>
      <c r="C348" s="198"/>
      <c r="D348" s="198"/>
      <c r="E348" s="206"/>
    </row>
    <row r="349" spans="1:5" ht="15">
      <c r="A349" s="198"/>
      <c r="B349" s="198"/>
      <c r="C349" s="198"/>
      <c r="D349" s="198"/>
      <c r="E349" s="206"/>
    </row>
    <row r="350" spans="1:5" ht="15">
      <c r="A350" s="198"/>
      <c r="B350" s="198"/>
      <c r="C350" s="198"/>
      <c r="D350" s="198"/>
      <c r="E350" s="206"/>
    </row>
    <row r="351" spans="1:5" ht="15">
      <c r="A351" s="198"/>
      <c r="B351" s="198"/>
      <c r="C351" s="198"/>
      <c r="D351" s="198"/>
      <c r="E351" s="206"/>
    </row>
    <row r="352" spans="1:5" ht="15">
      <c r="A352" s="198"/>
      <c r="B352" s="198"/>
      <c r="C352" s="198"/>
      <c r="D352" s="198"/>
      <c r="E352" s="206"/>
    </row>
    <row r="353" spans="1:5" ht="15">
      <c r="A353" s="198"/>
      <c r="B353" s="198"/>
      <c r="C353" s="198"/>
      <c r="D353" s="198"/>
      <c r="E353" s="206"/>
    </row>
    <row r="354" spans="1:5" ht="15">
      <c r="A354" s="198"/>
      <c r="B354" s="198"/>
      <c r="C354" s="198"/>
      <c r="D354" s="198"/>
      <c r="E354" s="206"/>
    </row>
    <row r="355" spans="1:5" ht="15">
      <c r="A355" s="198"/>
      <c r="B355" s="198"/>
      <c r="C355" s="198"/>
      <c r="D355" s="198"/>
      <c r="E355" s="206"/>
    </row>
    <row r="356" spans="1:5" ht="15">
      <c r="A356" s="198"/>
      <c r="B356" s="198"/>
      <c r="C356" s="198"/>
      <c r="D356" s="198"/>
      <c r="E356" s="206"/>
    </row>
    <row r="357" spans="1:5" ht="15">
      <c r="A357" s="198"/>
      <c r="B357" s="198"/>
      <c r="C357" s="198"/>
      <c r="D357" s="198"/>
      <c r="E357" s="206"/>
    </row>
    <row r="358" spans="1:5" ht="15">
      <c r="A358" s="198"/>
      <c r="B358" s="198"/>
      <c r="C358" s="198"/>
      <c r="D358" s="198"/>
      <c r="E358" s="206"/>
    </row>
    <row r="359" spans="1:5" ht="15">
      <c r="A359" s="198"/>
      <c r="B359" s="198"/>
      <c r="C359" s="198"/>
      <c r="D359" s="198"/>
      <c r="E359" s="206"/>
    </row>
    <row r="360" spans="1:5" ht="15">
      <c r="A360" s="198"/>
      <c r="B360" s="198"/>
      <c r="C360" s="198"/>
      <c r="D360" s="198"/>
      <c r="E360" s="206"/>
    </row>
    <row r="361" spans="1:5" ht="15">
      <c r="A361" s="198"/>
      <c r="B361" s="198"/>
      <c r="C361" s="198"/>
      <c r="D361" s="198"/>
      <c r="E361" s="206"/>
    </row>
    <row r="362" spans="1:5" ht="15">
      <c r="A362" s="198"/>
      <c r="B362" s="198"/>
      <c r="C362" s="198"/>
      <c r="D362" s="198"/>
      <c r="E362" s="206"/>
    </row>
    <row r="363" spans="1:5" ht="15">
      <c r="A363" s="198"/>
      <c r="B363" s="198"/>
      <c r="C363" s="198"/>
      <c r="D363" s="198"/>
      <c r="E363" s="206"/>
    </row>
    <row r="364" spans="1:5" ht="15">
      <c r="A364" s="198"/>
      <c r="B364" s="198"/>
      <c r="C364" s="198"/>
      <c r="D364" s="198"/>
      <c r="E364" s="206"/>
    </row>
    <row r="365" spans="1:5" ht="15">
      <c r="A365" s="198"/>
      <c r="B365" s="198"/>
      <c r="C365" s="198"/>
      <c r="D365" s="198"/>
      <c r="E365" s="206"/>
    </row>
    <row r="366" spans="1:5" ht="15">
      <c r="A366" s="198"/>
      <c r="B366" s="198"/>
      <c r="C366" s="198"/>
      <c r="D366" s="198"/>
      <c r="E366" s="206"/>
    </row>
    <row r="367" spans="1:5" ht="15">
      <c r="A367" s="198"/>
      <c r="B367" s="198"/>
      <c r="C367" s="198"/>
      <c r="D367" s="198"/>
      <c r="E367" s="206"/>
    </row>
    <row r="368" spans="1:5" ht="15">
      <c r="A368" s="198"/>
      <c r="B368" s="198"/>
      <c r="C368" s="198"/>
      <c r="D368" s="198"/>
      <c r="E368" s="206"/>
    </row>
    <row r="369" spans="1:5" ht="15">
      <c r="A369" s="198"/>
      <c r="B369" s="198"/>
      <c r="C369" s="198"/>
      <c r="D369" s="198"/>
      <c r="E369" s="206"/>
    </row>
    <row r="370" spans="1:5" ht="15">
      <c r="A370" s="198"/>
      <c r="B370" s="198"/>
      <c r="C370" s="198"/>
      <c r="D370" s="198"/>
      <c r="E370" s="206"/>
    </row>
    <row r="371" spans="1:5" ht="15">
      <c r="A371" s="198"/>
      <c r="B371" s="198"/>
      <c r="C371" s="198"/>
      <c r="D371" s="198"/>
      <c r="E371" s="206"/>
    </row>
    <row r="372" spans="1:5" ht="15">
      <c r="A372" s="198"/>
      <c r="B372" s="198"/>
      <c r="C372" s="198"/>
      <c r="D372" s="198"/>
      <c r="E372" s="206"/>
    </row>
    <row r="373" spans="1:5" ht="15">
      <c r="A373" s="198"/>
      <c r="B373" s="198"/>
      <c r="C373" s="198"/>
      <c r="D373" s="198"/>
      <c r="E373" s="206"/>
    </row>
    <row r="374" spans="1:5" ht="15">
      <c r="A374" s="198"/>
      <c r="B374" s="198"/>
      <c r="C374" s="198"/>
      <c r="D374" s="198"/>
      <c r="E374" s="206"/>
    </row>
    <row r="375" spans="1:5" ht="15">
      <c r="A375" s="198"/>
      <c r="B375" s="198"/>
      <c r="C375" s="198"/>
      <c r="D375" s="198"/>
      <c r="E375" s="206"/>
    </row>
    <row r="376" spans="1:5" ht="15">
      <c r="A376" s="198"/>
      <c r="B376" s="198"/>
      <c r="C376" s="198"/>
      <c r="D376" s="198"/>
      <c r="E376" s="206"/>
    </row>
    <row r="377" spans="1:5" ht="15">
      <c r="A377" s="198"/>
      <c r="B377" s="198"/>
      <c r="C377" s="198"/>
      <c r="D377" s="198"/>
      <c r="E377" s="206"/>
    </row>
    <row r="378" spans="1:5" ht="15">
      <c r="A378" s="198"/>
      <c r="B378" s="198"/>
      <c r="C378" s="198"/>
      <c r="D378" s="198"/>
      <c r="E378" s="206"/>
    </row>
    <row r="379" spans="1:5" ht="15">
      <c r="A379" s="198"/>
      <c r="B379" s="198"/>
      <c r="C379" s="198"/>
      <c r="D379" s="198"/>
      <c r="E379" s="206"/>
    </row>
    <row r="380" spans="1:5" ht="15">
      <c r="A380" s="198"/>
      <c r="B380" s="198"/>
      <c r="C380" s="198"/>
      <c r="D380" s="198"/>
      <c r="E380" s="206"/>
    </row>
    <row r="381" spans="1:5" ht="15">
      <c r="A381" s="198"/>
      <c r="B381" s="198"/>
      <c r="C381" s="198"/>
      <c r="D381" s="198"/>
      <c r="E381" s="206"/>
    </row>
    <row r="382" spans="1:5" ht="15">
      <c r="A382" s="198"/>
      <c r="B382" s="198"/>
      <c r="C382" s="198"/>
      <c r="D382" s="198"/>
      <c r="E382" s="206"/>
    </row>
    <row r="383" spans="1:5" ht="15">
      <c r="A383" s="198"/>
      <c r="B383" s="198"/>
      <c r="C383" s="198"/>
      <c r="D383" s="198"/>
      <c r="E383" s="206"/>
    </row>
    <row r="384" spans="1:5" ht="15">
      <c r="A384" s="198"/>
      <c r="B384" s="198"/>
      <c r="C384" s="198"/>
      <c r="D384" s="198"/>
      <c r="E384" s="206"/>
    </row>
    <row r="385" spans="1:5" ht="15">
      <c r="A385" s="198"/>
      <c r="B385" s="198"/>
      <c r="C385" s="198"/>
      <c r="D385" s="198"/>
      <c r="E385" s="206"/>
    </row>
    <row r="386" spans="1:5" ht="15">
      <c r="A386" s="198"/>
      <c r="B386" s="198"/>
      <c r="C386" s="198"/>
      <c r="D386" s="198"/>
      <c r="E386" s="206"/>
    </row>
    <row r="387" spans="1:5" ht="15">
      <c r="A387" s="198"/>
      <c r="B387" s="198"/>
      <c r="C387" s="198"/>
      <c r="D387" s="198"/>
      <c r="E387" s="206"/>
    </row>
    <row r="388" spans="1:5" ht="15">
      <c r="A388" s="198"/>
      <c r="B388" s="198"/>
      <c r="C388" s="198"/>
      <c r="D388" s="198"/>
      <c r="E388" s="206"/>
    </row>
    <row r="389" spans="1:5" ht="15">
      <c r="A389" s="198"/>
      <c r="B389" s="198"/>
      <c r="C389" s="198"/>
      <c r="D389" s="198"/>
      <c r="E389" s="206"/>
    </row>
    <row r="390" spans="1:5" ht="15">
      <c r="A390" s="198"/>
      <c r="B390" s="198"/>
      <c r="C390" s="198"/>
      <c r="D390" s="198"/>
      <c r="E390" s="206"/>
    </row>
    <row r="391" spans="1:5" ht="15">
      <c r="A391" s="198"/>
      <c r="B391" s="198"/>
      <c r="C391" s="198"/>
      <c r="D391" s="198"/>
      <c r="E391" s="206"/>
    </row>
    <row r="392" spans="1:5" ht="15">
      <c r="A392" s="198"/>
      <c r="B392" s="198"/>
      <c r="C392" s="198"/>
      <c r="D392" s="198"/>
      <c r="E392" s="206"/>
    </row>
    <row r="393" spans="1:5" ht="15">
      <c r="A393" s="198"/>
      <c r="B393" s="198"/>
      <c r="C393" s="198"/>
      <c r="D393" s="198"/>
      <c r="E393" s="206"/>
    </row>
    <row r="394" spans="1:5" ht="15">
      <c r="A394" s="198"/>
      <c r="B394" s="198"/>
      <c r="C394" s="198"/>
      <c r="D394" s="198"/>
      <c r="E394" s="206"/>
    </row>
    <row r="395" spans="1:5" ht="15">
      <c r="A395" s="198"/>
      <c r="B395" s="198"/>
      <c r="C395" s="198"/>
      <c r="D395" s="198"/>
      <c r="E395" s="206"/>
    </row>
    <row r="396" spans="1:5" ht="15">
      <c r="A396" s="198"/>
      <c r="B396" s="198"/>
      <c r="C396" s="198"/>
      <c r="D396" s="198"/>
      <c r="E396" s="206"/>
    </row>
    <row r="397" spans="1:5" ht="15">
      <c r="A397" s="198"/>
      <c r="B397" s="198"/>
      <c r="C397" s="198"/>
      <c r="D397" s="198"/>
      <c r="E397" s="206"/>
    </row>
    <row r="398" spans="1:5" ht="15">
      <c r="A398" s="198"/>
      <c r="B398" s="198"/>
      <c r="C398" s="198"/>
      <c r="D398" s="198"/>
      <c r="E398" s="206"/>
    </row>
    <row r="399" spans="1:5" ht="15">
      <c r="A399" s="198"/>
      <c r="B399" s="198"/>
      <c r="C399" s="198"/>
      <c r="D399" s="198"/>
      <c r="E399" s="206"/>
    </row>
    <row r="400" spans="1:5" ht="15">
      <c r="A400" s="198"/>
      <c r="B400" s="198"/>
      <c r="C400" s="198"/>
      <c r="D400" s="198"/>
      <c r="E400" s="206"/>
    </row>
    <row r="401" spans="1:5" ht="15">
      <c r="A401" s="198"/>
      <c r="B401" s="198"/>
      <c r="C401" s="198"/>
      <c r="D401" s="198"/>
      <c r="E401" s="206"/>
    </row>
    <row r="402" spans="1:5" ht="15">
      <c r="A402" s="198"/>
      <c r="B402" s="198"/>
      <c r="C402" s="198"/>
      <c r="D402" s="198"/>
      <c r="E402" s="206"/>
    </row>
    <row r="403" spans="1:5" ht="15">
      <c r="A403" s="198"/>
      <c r="B403" s="198"/>
      <c r="C403" s="198"/>
      <c r="D403" s="198"/>
      <c r="E403" s="206"/>
    </row>
    <row r="404" spans="1:5" ht="15">
      <c r="A404" s="198"/>
      <c r="B404" s="198"/>
      <c r="C404" s="198"/>
      <c r="D404" s="198"/>
      <c r="E404" s="206"/>
    </row>
    <row r="405" spans="1:5" ht="15">
      <c r="A405" s="198"/>
      <c r="B405" s="198"/>
      <c r="C405" s="198"/>
      <c r="D405" s="198"/>
      <c r="E405" s="206"/>
    </row>
    <row r="406" spans="1:5" ht="15">
      <c r="A406" s="198"/>
      <c r="B406" s="198"/>
      <c r="C406" s="198"/>
      <c r="D406" s="198"/>
      <c r="E406" s="206"/>
    </row>
    <row r="407" spans="1:5" ht="15">
      <c r="A407" s="198"/>
      <c r="B407" s="198"/>
      <c r="C407" s="198"/>
      <c r="D407" s="198"/>
      <c r="E407" s="206"/>
    </row>
    <row r="408" spans="1:5" ht="15">
      <c r="A408" s="198"/>
      <c r="B408" s="198"/>
      <c r="C408" s="198"/>
      <c r="D408" s="198"/>
      <c r="E408" s="206"/>
    </row>
    <row r="409" spans="1:5" ht="15">
      <c r="A409" s="198"/>
      <c r="B409" s="198"/>
      <c r="C409" s="198"/>
      <c r="D409" s="198"/>
      <c r="E409" s="206"/>
    </row>
    <row r="410" spans="1:5" ht="15">
      <c r="A410" s="198"/>
      <c r="B410" s="198"/>
      <c r="C410" s="198"/>
      <c r="D410" s="198"/>
      <c r="E410" s="206"/>
    </row>
    <row r="411" spans="1:5" ht="15">
      <c r="A411" s="198"/>
      <c r="B411" s="198"/>
      <c r="C411" s="198"/>
      <c r="D411" s="198"/>
      <c r="E411" s="206"/>
    </row>
    <row r="412" spans="1:5" ht="15">
      <c r="A412" s="198"/>
      <c r="B412" s="198"/>
      <c r="C412" s="198"/>
      <c r="D412" s="198"/>
      <c r="E412" s="206"/>
    </row>
    <row r="413" spans="1:5" ht="15">
      <c r="A413" s="198"/>
      <c r="B413" s="198"/>
      <c r="C413" s="198"/>
      <c r="D413" s="198"/>
      <c r="E413" s="206"/>
    </row>
    <row r="414" spans="1:5" ht="15">
      <c r="A414" s="198"/>
      <c r="B414" s="198"/>
      <c r="C414" s="198"/>
      <c r="D414" s="198"/>
      <c r="E414" s="206"/>
    </row>
    <row r="415" spans="1:5" ht="15">
      <c r="A415" s="198"/>
      <c r="B415" s="198"/>
      <c r="C415" s="198"/>
      <c r="D415" s="198"/>
      <c r="E415" s="206"/>
    </row>
    <row r="416" spans="1:5" ht="15">
      <c r="A416" s="198"/>
      <c r="B416" s="198"/>
      <c r="C416" s="198"/>
      <c r="D416" s="198"/>
      <c r="E416" s="206"/>
    </row>
    <row r="417" spans="1:5" ht="15">
      <c r="A417" s="198"/>
      <c r="B417" s="198"/>
      <c r="C417" s="198"/>
      <c r="D417" s="198"/>
      <c r="E417" s="206"/>
    </row>
    <row r="418" spans="1:5" ht="15">
      <c r="A418" s="198"/>
      <c r="B418" s="198"/>
      <c r="C418" s="198"/>
      <c r="D418" s="198"/>
      <c r="E418" s="206"/>
    </row>
    <row r="419" spans="1:5" ht="15">
      <c r="A419" s="198"/>
      <c r="B419" s="198"/>
      <c r="C419" s="198"/>
      <c r="D419" s="198"/>
      <c r="E419" s="206"/>
    </row>
    <row r="420" spans="1:5" ht="15">
      <c r="A420" s="198"/>
      <c r="B420" s="198"/>
      <c r="C420" s="198"/>
      <c r="D420" s="198"/>
      <c r="E420" s="206"/>
    </row>
    <row r="421" spans="1:5" ht="15">
      <c r="A421" s="198"/>
      <c r="B421" s="198"/>
      <c r="C421" s="198"/>
      <c r="D421" s="198"/>
      <c r="E421" s="206"/>
    </row>
    <row r="422" spans="1:5" ht="15">
      <c r="A422" s="198"/>
      <c r="B422" s="198"/>
      <c r="C422" s="198"/>
      <c r="D422" s="198"/>
      <c r="E422" s="206"/>
    </row>
    <row r="423" spans="1:5" ht="15">
      <c r="A423" s="198"/>
      <c r="B423" s="198"/>
      <c r="C423" s="198"/>
      <c r="D423" s="198"/>
      <c r="E423" s="206"/>
    </row>
    <row r="424" spans="1:5" ht="15">
      <c r="A424" s="198"/>
      <c r="B424" s="198"/>
      <c r="C424" s="198"/>
      <c r="D424" s="198"/>
      <c r="E424" s="206"/>
    </row>
    <row r="425" spans="1:5" ht="15">
      <c r="A425" s="198"/>
      <c r="B425" s="198"/>
      <c r="C425" s="198"/>
      <c r="D425" s="198"/>
      <c r="E425" s="206"/>
    </row>
    <row r="426" spans="1:5" ht="15">
      <c r="A426" s="198"/>
      <c r="B426" s="198"/>
      <c r="C426" s="198"/>
      <c r="D426" s="198"/>
      <c r="E426" s="206"/>
    </row>
    <row r="427" spans="1:5" ht="15">
      <c r="A427" s="198"/>
      <c r="B427" s="198"/>
      <c r="C427" s="198"/>
      <c r="D427" s="198"/>
      <c r="E427" s="206"/>
    </row>
    <row r="428" spans="1:5" ht="15">
      <c r="A428" s="198"/>
      <c r="B428" s="198"/>
      <c r="C428" s="198"/>
      <c r="D428" s="198"/>
      <c r="E428" s="206"/>
    </row>
    <row r="429" spans="1:5" ht="15">
      <c r="A429" s="198"/>
      <c r="B429" s="198"/>
      <c r="C429" s="198"/>
      <c r="D429" s="198"/>
      <c r="E429" s="206"/>
    </row>
    <row r="430" spans="1:5" ht="15">
      <c r="A430" s="198"/>
      <c r="B430" s="198"/>
      <c r="C430" s="198"/>
      <c r="D430" s="198"/>
      <c r="E430" s="206"/>
    </row>
    <row r="431" spans="1:5" ht="15">
      <c r="A431" s="198"/>
      <c r="B431" s="198"/>
      <c r="C431" s="198"/>
      <c r="D431" s="198"/>
      <c r="E431" s="206"/>
    </row>
    <row r="432" spans="1:5" ht="15">
      <c r="A432" s="198"/>
      <c r="B432" s="198"/>
      <c r="C432" s="198"/>
      <c r="D432" s="198"/>
      <c r="E432" s="206"/>
    </row>
    <row r="433" spans="1:5" ht="15">
      <c r="A433" s="198"/>
      <c r="B433" s="198"/>
      <c r="C433" s="198"/>
      <c r="D433" s="198"/>
      <c r="E433" s="206"/>
    </row>
    <row r="434" spans="1:5" ht="15">
      <c r="A434" s="198"/>
      <c r="B434" s="198"/>
      <c r="C434" s="198"/>
      <c r="D434" s="198"/>
      <c r="E434" s="206"/>
    </row>
    <row r="435" spans="1:5" ht="15">
      <c r="A435" s="198"/>
      <c r="B435" s="198"/>
      <c r="C435" s="198"/>
      <c r="D435" s="198"/>
      <c r="E435" s="206"/>
    </row>
    <row r="436" spans="1:5" ht="15">
      <c r="A436" s="198"/>
      <c r="B436" s="198"/>
      <c r="C436" s="198"/>
      <c r="D436" s="198"/>
      <c r="E436" s="206"/>
    </row>
    <row r="437" spans="1:5" ht="15">
      <c r="A437" s="198"/>
      <c r="B437" s="198"/>
      <c r="C437" s="198"/>
      <c r="D437" s="198"/>
      <c r="E437" s="206"/>
    </row>
    <row r="438" spans="1:5" ht="15">
      <c r="A438" s="198"/>
      <c r="B438" s="198"/>
      <c r="C438" s="198"/>
      <c r="D438" s="198"/>
      <c r="E438" s="206"/>
    </row>
    <row r="439" spans="1:5" ht="15">
      <c r="A439" s="198"/>
      <c r="B439" s="198"/>
      <c r="C439" s="198"/>
      <c r="D439" s="198"/>
      <c r="E439" s="206"/>
    </row>
    <row r="440" spans="1:5" ht="15">
      <c r="A440" s="198"/>
      <c r="B440" s="198"/>
      <c r="C440" s="198"/>
      <c r="D440" s="198"/>
      <c r="E440" s="206"/>
    </row>
    <row r="441" spans="1:5" ht="15">
      <c r="A441" s="198"/>
      <c r="B441" s="198"/>
      <c r="C441" s="198"/>
      <c r="D441" s="198"/>
      <c r="E441" s="206"/>
    </row>
    <row r="442" spans="1:5" ht="15">
      <c r="A442" s="198"/>
      <c r="B442" s="198"/>
      <c r="C442" s="198"/>
      <c r="D442" s="198"/>
      <c r="E442" s="206"/>
    </row>
    <row r="443" spans="1:5" ht="15">
      <c r="A443" s="198"/>
      <c r="B443" s="198"/>
      <c r="C443" s="198"/>
      <c r="D443" s="198"/>
      <c r="E443" s="206"/>
    </row>
    <row r="444" spans="1:5" ht="15">
      <c r="A444" s="198"/>
      <c r="B444" s="198"/>
      <c r="C444" s="198"/>
      <c r="D444" s="198"/>
      <c r="E444" s="206"/>
    </row>
    <row r="445" spans="1:5" ht="15">
      <c r="A445" s="198"/>
      <c r="B445" s="198"/>
      <c r="C445" s="198"/>
      <c r="D445" s="198"/>
      <c r="E445" s="206"/>
    </row>
    <row r="446" spans="1:5" ht="15">
      <c r="A446" s="198"/>
      <c r="B446" s="198"/>
      <c r="C446" s="198"/>
      <c r="D446" s="198"/>
      <c r="E446" s="206"/>
    </row>
    <row r="447" spans="1:5" ht="15">
      <c r="A447" s="198"/>
      <c r="B447" s="198"/>
      <c r="C447" s="198"/>
      <c r="D447" s="198"/>
      <c r="E447" s="206"/>
    </row>
    <row r="448" spans="1:5" ht="15">
      <c r="A448" s="198"/>
      <c r="B448" s="198"/>
      <c r="C448" s="198"/>
      <c r="D448" s="198"/>
      <c r="E448" s="206"/>
    </row>
    <row r="449" spans="1:5" ht="15">
      <c r="A449" s="198"/>
      <c r="B449" s="198"/>
      <c r="C449" s="198"/>
      <c r="D449" s="198"/>
      <c r="E449" s="206"/>
    </row>
    <row r="450" spans="1:5" ht="15">
      <c r="A450" s="198"/>
      <c r="B450" s="198"/>
      <c r="C450" s="198"/>
      <c r="D450" s="198"/>
      <c r="E450" s="206"/>
    </row>
    <row r="451" spans="1:5" ht="15">
      <c r="A451" s="198"/>
      <c r="B451" s="198"/>
      <c r="C451" s="198"/>
      <c r="D451" s="198"/>
      <c r="E451" s="206"/>
    </row>
    <row r="452" spans="1:5" ht="15">
      <c r="A452" s="198"/>
      <c r="B452" s="198"/>
      <c r="C452" s="198"/>
      <c r="D452" s="198"/>
      <c r="E452" s="206"/>
    </row>
    <row r="453" spans="1:5" ht="15">
      <c r="A453" s="198"/>
      <c r="B453" s="198"/>
      <c r="C453" s="198"/>
      <c r="D453" s="198"/>
      <c r="E453" s="206"/>
    </row>
    <row r="454" spans="1:5" ht="15">
      <c r="A454" s="198"/>
      <c r="B454" s="198"/>
      <c r="C454" s="198"/>
      <c r="D454" s="198"/>
      <c r="E454" s="206"/>
    </row>
    <row r="455" spans="1:5" ht="15">
      <c r="A455" s="198"/>
      <c r="B455" s="198"/>
      <c r="C455" s="198"/>
      <c r="D455" s="198"/>
      <c r="E455" s="206"/>
    </row>
    <row r="456" spans="1:5" ht="15">
      <c r="A456" s="198"/>
      <c r="B456" s="198"/>
      <c r="C456" s="198"/>
      <c r="D456" s="198"/>
      <c r="E456" s="206"/>
    </row>
    <row r="457" spans="1:5" ht="15">
      <c r="A457" s="198"/>
      <c r="B457" s="198"/>
      <c r="C457" s="198"/>
      <c r="D457" s="198"/>
      <c r="E457" s="206"/>
    </row>
    <row r="458" spans="1:5" ht="15">
      <c r="A458" s="198"/>
      <c r="B458" s="198"/>
      <c r="C458" s="198"/>
      <c r="D458" s="198"/>
      <c r="E458" s="206"/>
    </row>
    <row r="459" spans="1:5" ht="15">
      <c r="A459" s="198"/>
      <c r="B459" s="198"/>
      <c r="C459" s="198"/>
      <c r="D459" s="198"/>
      <c r="E459" s="206"/>
    </row>
    <row r="460" spans="1:5" ht="15">
      <c r="A460" s="198"/>
      <c r="B460" s="198"/>
      <c r="C460" s="198"/>
      <c r="D460" s="198"/>
      <c r="E460" s="206"/>
    </row>
    <row r="461" spans="1:5" ht="15">
      <c r="A461" s="198"/>
      <c r="B461" s="198"/>
      <c r="C461" s="198"/>
      <c r="D461" s="198"/>
      <c r="E461" s="206"/>
    </row>
    <row r="462" spans="1:5" ht="15">
      <c r="A462" s="198"/>
      <c r="B462" s="198"/>
      <c r="C462" s="198"/>
      <c r="D462" s="198"/>
      <c r="E462" s="206"/>
    </row>
    <row r="463" spans="1:5" ht="15">
      <c r="A463" s="198"/>
      <c r="B463" s="198"/>
      <c r="C463" s="198"/>
      <c r="D463" s="198"/>
      <c r="E463" s="206"/>
    </row>
    <row r="464" spans="1:5" ht="15">
      <c r="A464" s="198"/>
      <c r="B464" s="198"/>
      <c r="C464" s="198"/>
      <c r="D464" s="198"/>
      <c r="E464" s="206"/>
    </row>
    <row r="465" spans="1:5" ht="15">
      <c r="A465" s="198"/>
      <c r="B465" s="198"/>
      <c r="C465" s="198"/>
      <c r="D465" s="198"/>
      <c r="E465" s="206"/>
    </row>
    <row r="466" spans="1:5" ht="15">
      <c r="A466" s="198"/>
      <c r="B466" s="198"/>
      <c r="C466" s="198"/>
      <c r="D466" s="198"/>
      <c r="E466" s="206"/>
    </row>
    <row r="467" spans="1:5" ht="15">
      <c r="A467" s="198"/>
      <c r="B467" s="198"/>
      <c r="C467" s="198"/>
      <c r="D467" s="198"/>
      <c r="E467" s="206"/>
    </row>
    <row r="468" spans="1:5" ht="15">
      <c r="A468" s="198"/>
      <c r="B468" s="198"/>
      <c r="C468" s="198"/>
      <c r="D468" s="198"/>
      <c r="E468" s="206"/>
    </row>
    <row r="469" spans="1:5" ht="15">
      <c r="A469" s="198"/>
      <c r="B469" s="198"/>
      <c r="C469" s="198"/>
      <c r="D469" s="198"/>
      <c r="E469" s="206"/>
    </row>
    <row r="470" spans="1:5" ht="15">
      <c r="A470" s="198"/>
      <c r="B470" s="198"/>
      <c r="C470" s="198"/>
      <c r="D470" s="198"/>
      <c r="E470" s="206"/>
    </row>
    <row r="471" spans="1:5" ht="15">
      <c r="A471" s="198"/>
      <c r="B471" s="198"/>
      <c r="C471" s="198"/>
      <c r="D471" s="198"/>
      <c r="E471" s="206"/>
    </row>
    <row r="472" spans="1:5" ht="15">
      <c r="A472" s="198"/>
      <c r="B472" s="198"/>
      <c r="C472" s="198"/>
      <c r="D472" s="198"/>
      <c r="E472" s="206"/>
    </row>
    <row r="473" spans="1:5" ht="15">
      <c r="A473" s="198"/>
      <c r="B473" s="198"/>
      <c r="C473" s="198"/>
      <c r="D473" s="198"/>
      <c r="E473" s="206"/>
    </row>
    <row r="474" spans="1:5" ht="15">
      <c r="A474" s="198"/>
      <c r="B474" s="198"/>
      <c r="C474" s="198"/>
      <c r="D474" s="198"/>
      <c r="E474" s="206"/>
    </row>
    <row r="475" spans="1:5" ht="15">
      <c r="A475" s="198"/>
      <c r="B475" s="198"/>
      <c r="C475" s="198"/>
      <c r="D475" s="198"/>
      <c r="E475" s="206"/>
    </row>
    <row r="476" spans="1:5" ht="15">
      <c r="A476" s="198"/>
      <c r="B476" s="198"/>
      <c r="C476" s="198"/>
      <c r="D476" s="198"/>
      <c r="E476" s="206"/>
    </row>
    <row r="477" spans="1:5" ht="15">
      <c r="A477" s="198"/>
      <c r="B477" s="198"/>
      <c r="C477" s="198"/>
      <c r="D477" s="198"/>
      <c r="E477" s="206"/>
    </row>
    <row r="478" spans="1:5" ht="15">
      <c r="A478" s="198"/>
      <c r="B478" s="198"/>
      <c r="C478" s="198"/>
      <c r="D478" s="198"/>
      <c r="E478" s="206"/>
    </row>
    <row r="479" spans="1:5" ht="15">
      <c r="A479" s="198"/>
      <c r="B479" s="198"/>
      <c r="C479" s="198"/>
      <c r="D479" s="198"/>
      <c r="E479" s="206"/>
    </row>
    <row r="480" spans="1:5" ht="15">
      <c r="A480" s="198"/>
      <c r="B480" s="198"/>
      <c r="C480" s="198"/>
      <c r="D480" s="198"/>
      <c r="E480" s="206"/>
    </row>
    <row r="481" spans="1:5" ht="15">
      <c r="A481" s="198"/>
      <c r="B481" s="198"/>
      <c r="C481" s="198"/>
      <c r="D481" s="198"/>
      <c r="E481" s="206"/>
    </row>
    <row r="482" spans="1:5" ht="15">
      <c r="A482" s="198"/>
      <c r="B482" s="198"/>
      <c r="C482" s="198"/>
      <c r="D482" s="198"/>
      <c r="E482" s="206"/>
    </row>
    <row r="483" spans="1:5" ht="15">
      <c r="A483" s="198"/>
      <c r="B483" s="198"/>
      <c r="C483" s="198"/>
      <c r="D483" s="198"/>
      <c r="E483" s="206"/>
    </row>
    <row r="484" spans="1:5" ht="15">
      <c r="A484" s="198"/>
      <c r="B484" s="198"/>
      <c r="C484" s="198"/>
      <c r="D484" s="198"/>
      <c r="E484" s="206"/>
    </row>
    <row r="485" spans="1:5" ht="15">
      <c r="A485" s="198"/>
      <c r="B485" s="198"/>
      <c r="C485" s="198"/>
      <c r="D485" s="198"/>
      <c r="E485" s="206"/>
    </row>
    <row r="486" spans="1:5" ht="15">
      <c r="A486" s="198"/>
      <c r="B486" s="198"/>
      <c r="C486" s="198"/>
      <c r="D486" s="198"/>
      <c r="E486" s="206"/>
    </row>
    <row r="487" spans="1:5" ht="15">
      <c r="A487" s="198"/>
      <c r="B487" s="198"/>
      <c r="C487" s="198"/>
      <c r="D487" s="198"/>
      <c r="E487" s="206"/>
    </row>
    <row r="488" spans="1:5" ht="15">
      <c r="A488" s="198"/>
      <c r="B488" s="198"/>
      <c r="C488" s="198"/>
      <c r="D488" s="198"/>
      <c r="E488" s="206"/>
    </row>
    <row r="489" spans="1:5" ht="15">
      <c r="A489" s="198"/>
      <c r="B489" s="198"/>
      <c r="C489" s="198"/>
      <c r="D489" s="198"/>
      <c r="E489" s="206"/>
    </row>
    <row r="490" spans="1:5" ht="15">
      <c r="A490" s="198"/>
      <c r="B490" s="198"/>
      <c r="C490" s="198"/>
      <c r="D490" s="198"/>
      <c r="E490" s="206"/>
    </row>
    <row r="491" spans="1:5" ht="15">
      <c r="A491" s="198"/>
      <c r="B491" s="198"/>
      <c r="C491" s="198"/>
      <c r="D491" s="198"/>
      <c r="E491" s="206"/>
    </row>
    <row r="492" spans="1:5" ht="15">
      <c r="A492" s="198"/>
      <c r="B492" s="198"/>
      <c r="C492" s="198"/>
      <c r="D492" s="198"/>
      <c r="E492" s="206"/>
    </row>
    <row r="493" spans="1:5" ht="15">
      <c r="A493" s="198"/>
      <c r="B493" s="198"/>
      <c r="C493" s="198"/>
      <c r="D493" s="198"/>
      <c r="E493" s="206"/>
    </row>
    <row r="494" spans="1:5" ht="15">
      <c r="A494" s="198"/>
      <c r="B494" s="198"/>
      <c r="C494" s="198"/>
      <c r="D494" s="198"/>
      <c r="E494" s="206"/>
    </row>
    <row r="495" spans="1:5" ht="15">
      <c r="A495" s="198"/>
      <c r="B495" s="198"/>
      <c r="C495" s="198"/>
      <c r="D495" s="198"/>
      <c r="E495" s="206"/>
    </row>
    <row r="496" spans="1:5" ht="15">
      <c r="A496" s="198"/>
      <c r="B496" s="198"/>
      <c r="C496" s="198"/>
      <c r="D496" s="198"/>
      <c r="E496" s="206"/>
    </row>
    <row r="497" spans="1:5" ht="15">
      <c r="A497" s="198"/>
      <c r="B497" s="198"/>
      <c r="C497" s="198"/>
      <c r="D497" s="198"/>
      <c r="E497" s="206"/>
    </row>
    <row r="498" spans="1:5" ht="15">
      <c r="A498" s="198"/>
      <c r="B498" s="198"/>
      <c r="C498" s="198"/>
      <c r="D498" s="198"/>
      <c r="E498" s="206"/>
    </row>
    <row r="499" spans="1:5" ht="15">
      <c r="A499" s="198"/>
      <c r="B499" s="198"/>
      <c r="C499" s="198"/>
      <c r="D499" s="198"/>
      <c r="E499" s="206"/>
    </row>
    <row r="500" spans="1:5" ht="15">
      <c r="A500" s="198"/>
      <c r="B500" s="198"/>
      <c r="C500" s="198"/>
      <c r="D500" s="198"/>
      <c r="E500" s="206"/>
    </row>
    <row r="501" spans="1:5" ht="15">
      <c r="A501" s="198"/>
      <c r="B501" s="198"/>
      <c r="C501" s="198"/>
      <c r="D501" s="198"/>
      <c r="E501" s="206"/>
    </row>
    <row r="502" spans="1:5" ht="15">
      <c r="A502" s="198"/>
      <c r="B502" s="198"/>
      <c r="C502" s="198"/>
      <c r="D502" s="198"/>
      <c r="E502" s="206"/>
    </row>
    <row r="503" spans="1:5" ht="15">
      <c r="A503" s="198"/>
      <c r="B503" s="198"/>
      <c r="C503" s="198"/>
      <c r="D503" s="198"/>
      <c r="E503" s="206"/>
    </row>
    <row r="504" spans="1:5" ht="15">
      <c r="A504" s="198"/>
      <c r="B504" s="198"/>
      <c r="C504" s="198"/>
      <c r="D504" s="198"/>
      <c r="E504" s="206"/>
    </row>
    <row r="505" spans="1:5" ht="15">
      <c r="A505" s="198"/>
      <c r="B505" s="198"/>
      <c r="C505" s="198"/>
      <c r="D505" s="198"/>
      <c r="E505" s="206"/>
    </row>
    <row r="506" spans="1:5" ht="15">
      <c r="A506" s="198"/>
      <c r="B506" s="198"/>
      <c r="C506" s="198"/>
      <c r="D506" s="198"/>
      <c r="E506" s="206"/>
    </row>
    <row r="507" spans="1:5" ht="15">
      <c r="A507" s="198"/>
      <c r="B507" s="198"/>
      <c r="C507" s="198"/>
      <c r="D507" s="198"/>
      <c r="E507" s="206"/>
    </row>
    <row r="508" spans="1:5" ht="15">
      <c r="A508" s="198"/>
      <c r="B508" s="198"/>
      <c r="C508" s="198"/>
      <c r="D508" s="198"/>
      <c r="E508" s="206"/>
    </row>
    <row r="509" spans="1:5" ht="15">
      <c r="A509" s="198"/>
      <c r="B509" s="198"/>
      <c r="C509" s="198"/>
      <c r="D509" s="198"/>
      <c r="E509" s="206"/>
    </row>
    <row r="510" spans="1:5" ht="15">
      <c r="A510" s="198"/>
      <c r="B510" s="198"/>
      <c r="C510" s="198"/>
      <c r="D510" s="198"/>
      <c r="E510" s="206"/>
    </row>
    <row r="511" spans="1:5" ht="15">
      <c r="A511" s="198"/>
      <c r="B511" s="198"/>
      <c r="C511" s="198"/>
      <c r="D511" s="198"/>
      <c r="E511" s="206"/>
    </row>
    <row r="512" spans="1:5" ht="15">
      <c r="A512" s="198"/>
      <c r="B512" s="198"/>
      <c r="C512" s="198"/>
      <c r="D512" s="198"/>
      <c r="E512" s="206"/>
    </row>
    <row r="513" spans="1:5" ht="15">
      <c r="A513" s="198"/>
      <c r="B513" s="198"/>
      <c r="C513" s="198"/>
      <c r="D513" s="198"/>
      <c r="E513" s="206"/>
    </row>
    <row r="514" spans="1:5" ht="15">
      <c r="A514" s="198"/>
      <c r="B514" s="198"/>
      <c r="C514" s="198"/>
      <c r="D514" s="198"/>
      <c r="E514" s="206"/>
    </row>
    <row r="515" spans="1:5" ht="15">
      <c r="A515" s="198"/>
      <c r="B515" s="198"/>
      <c r="C515" s="198"/>
      <c r="D515" s="198"/>
      <c r="E515" s="206"/>
    </row>
    <row r="516" spans="1:5" ht="15">
      <c r="A516" s="198"/>
      <c r="B516" s="198"/>
      <c r="C516" s="198"/>
      <c r="D516" s="198"/>
      <c r="E516" s="206"/>
    </row>
    <row r="517" spans="1:5" ht="15">
      <c r="A517" s="198"/>
      <c r="B517" s="198"/>
      <c r="C517" s="198"/>
      <c r="D517" s="198"/>
      <c r="E517" s="206"/>
    </row>
    <row r="518" spans="1:5" ht="15">
      <c r="A518" s="198"/>
      <c r="B518" s="198"/>
      <c r="C518" s="198"/>
      <c r="D518" s="198"/>
      <c r="E518" s="206"/>
    </row>
    <row r="519" spans="1:5" ht="15">
      <c r="A519" s="198"/>
      <c r="B519" s="198"/>
      <c r="C519" s="198"/>
      <c r="D519" s="198"/>
      <c r="E519" s="206"/>
    </row>
    <row r="520" spans="1:5" ht="15">
      <c r="A520" s="198"/>
      <c r="B520" s="198"/>
      <c r="C520" s="198"/>
      <c r="D520" s="198"/>
      <c r="E520" s="206"/>
    </row>
    <row r="521" spans="1:5" ht="15">
      <c r="A521" s="198"/>
      <c r="B521" s="198"/>
      <c r="C521" s="198"/>
      <c r="D521" s="198"/>
      <c r="E521" s="206"/>
    </row>
    <row r="522" spans="1:5" ht="15">
      <c r="A522" s="198"/>
      <c r="B522" s="198"/>
      <c r="C522" s="198"/>
      <c r="D522" s="198"/>
      <c r="E522" s="206"/>
    </row>
    <row r="523" spans="1:5" ht="15">
      <c r="A523" s="198"/>
      <c r="B523" s="198"/>
      <c r="C523" s="198"/>
      <c r="D523" s="198"/>
      <c r="E523" s="206"/>
    </row>
    <row r="524" spans="1:5" ht="15">
      <c r="A524" s="198"/>
      <c r="B524" s="198"/>
      <c r="C524" s="198"/>
      <c r="D524" s="198"/>
      <c r="E524" s="206"/>
    </row>
    <row r="525" spans="1:5" ht="15">
      <c r="A525" s="198"/>
      <c r="B525" s="198"/>
      <c r="C525" s="198"/>
      <c r="D525" s="198"/>
      <c r="E525" s="206"/>
    </row>
    <row r="526" spans="1:5" ht="15">
      <c r="A526" s="198"/>
      <c r="B526" s="198"/>
      <c r="C526" s="198"/>
      <c r="D526" s="198"/>
      <c r="E526" s="206"/>
    </row>
    <row r="527" spans="1:5" ht="15">
      <c r="A527" s="198"/>
      <c r="B527" s="198"/>
      <c r="C527" s="198"/>
      <c r="D527" s="198"/>
      <c r="E527" s="206"/>
    </row>
    <row r="528" spans="1:5" ht="15">
      <c r="A528" s="198"/>
      <c r="B528" s="198"/>
      <c r="C528" s="198"/>
      <c r="D528" s="198"/>
      <c r="E528" s="206"/>
    </row>
    <row r="529" spans="1:5" ht="15">
      <c r="A529" s="198"/>
      <c r="B529" s="198"/>
      <c r="C529" s="198"/>
      <c r="D529" s="198"/>
      <c r="E529" s="206"/>
    </row>
    <row r="530" spans="1:5" ht="15">
      <c r="A530" s="198"/>
      <c r="B530" s="198"/>
      <c r="C530" s="198"/>
      <c r="D530" s="198"/>
      <c r="E530" s="206"/>
    </row>
    <row r="531" spans="1:5" ht="15">
      <c r="A531" s="198"/>
      <c r="B531" s="198"/>
      <c r="C531" s="198"/>
      <c r="D531" s="198"/>
      <c r="E531" s="206"/>
    </row>
    <row r="532" spans="1:5" ht="15">
      <c r="A532" s="198"/>
      <c r="B532" s="198"/>
      <c r="C532" s="198"/>
      <c r="D532" s="198"/>
      <c r="E532" s="206"/>
    </row>
    <row r="533" spans="1:5" ht="15">
      <c r="A533" s="198"/>
      <c r="B533" s="198"/>
      <c r="C533" s="198"/>
      <c r="D533" s="198"/>
      <c r="E533" s="206"/>
    </row>
    <row r="534" spans="1:5" ht="15">
      <c r="A534" s="198"/>
      <c r="B534" s="198"/>
      <c r="C534" s="198"/>
      <c r="D534" s="198"/>
      <c r="E534" s="206"/>
    </row>
    <row r="535" spans="1:5" ht="15">
      <c r="A535" s="198"/>
      <c r="B535" s="198"/>
      <c r="C535" s="198"/>
      <c r="D535" s="198"/>
      <c r="E535" s="206"/>
    </row>
    <row r="536" spans="1:5" ht="15">
      <c r="A536" s="198"/>
      <c r="B536" s="198"/>
      <c r="C536" s="198"/>
      <c r="D536" s="198"/>
      <c r="E536" s="206"/>
    </row>
  </sheetData>
  <sheetProtection/>
  <mergeCells count="8">
    <mergeCell ref="A10:C10"/>
    <mergeCell ref="A11:C11"/>
    <mergeCell ref="B8:C8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4"/>
  <sheetViews>
    <sheetView view="pageBreakPreview" zoomScale="91" zoomScaleSheetLayoutView="91" zoomScalePageLayoutView="0" workbookViewId="0" topLeftCell="A1">
      <selection activeCell="C7" sqref="C7:D7"/>
    </sheetView>
  </sheetViews>
  <sheetFormatPr defaultColWidth="9.140625" defaultRowHeight="15"/>
  <cols>
    <col min="1" max="1" width="1.28515625" style="1" customWidth="1"/>
    <col min="2" max="2" width="63.140625" style="6" customWidth="1"/>
    <col min="3" max="3" width="30.28125" style="1" customWidth="1"/>
    <col min="4" max="4" width="18.421875" style="49" customWidth="1"/>
    <col min="5" max="5" width="2.7109375" style="1" customWidth="1"/>
    <col min="6" max="16384" width="9.140625" style="1" customWidth="1"/>
  </cols>
  <sheetData>
    <row r="1" spans="4:7" ht="12.75">
      <c r="D1" s="165" t="s">
        <v>1305</v>
      </c>
      <c r="E1" s="81"/>
      <c r="F1" s="81"/>
      <c r="G1" s="81"/>
    </row>
    <row r="2" spans="3:4" ht="15">
      <c r="C2" s="273" t="s">
        <v>228</v>
      </c>
      <c r="D2" s="273"/>
    </row>
    <row r="3" spans="3:4" ht="15">
      <c r="C3" s="273" t="s">
        <v>1306</v>
      </c>
      <c r="D3" s="273"/>
    </row>
    <row r="4" spans="3:5" ht="15">
      <c r="C4" s="273" t="s">
        <v>227</v>
      </c>
      <c r="D4" s="273"/>
      <c r="E4" s="5"/>
    </row>
    <row r="5" spans="3:5" ht="15">
      <c r="C5" s="273" t="s">
        <v>226</v>
      </c>
      <c r="D5" s="273"/>
      <c r="E5" s="5"/>
    </row>
    <row r="6" spans="3:4" ht="15">
      <c r="C6" s="273" t="s">
        <v>225</v>
      </c>
      <c r="D6" s="273"/>
    </row>
    <row r="7" spans="3:4" ht="15">
      <c r="C7" s="272" t="s">
        <v>1500</v>
      </c>
      <c r="D7" s="272"/>
    </row>
    <row r="8" spans="3:4" ht="20.25" customHeight="1">
      <c r="C8" s="277"/>
      <c r="D8" s="277"/>
    </row>
    <row r="9" ht="3.75" customHeight="1">
      <c r="E9" s="4"/>
    </row>
    <row r="10" spans="2:4" ht="16.5">
      <c r="B10" s="276" t="s">
        <v>264</v>
      </c>
      <c r="C10" s="276"/>
      <c r="D10" s="276"/>
    </row>
    <row r="11" spans="2:4" ht="53.25" customHeight="1">
      <c r="B11" s="274" t="s">
        <v>1434</v>
      </c>
      <c r="C11" s="274"/>
      <c r="D11" s="275"/>
    </row>
    <row r="12" spans="2:4" ht="15">
      <c r="B12" s="10"/>
      <c r="C12" s="4"/>
      <c r="D12" s="50"/>
    </row>
    <row r="13" spans="2:4" ht="31.5">
      <c r="B13" s="11" t="s">
        <v>4</v>
      </c>
      <c r="C13" s="7" t="s">
        <v>224</v>
      </c>
      <c r="D13" s="11" t="s">
        <v>223</v>
      </c>
    </row>
    <row r="14" spans="2:4" ht="12.75">
      <c r="B14" s="12">
        <v>1</v>
      </c>
      <c r="C14" s="8">
        <v>2</v>
      </c>
      <c r="D14" s="12">
        <v>3</v>
      </c>
    </row>
    <row r="15" spans="2:4" ht="16.5">
      <c r="B15" s="14" t="s">
        <v>1439</v>
      </c>
      <c r="C15" s="13"/>
      <c r="D15" s="63">
        <f>D16+D79+D115+D160+D195+D206+D212+D218+D231+D240+D272+D290+D310+D315+D320+D286+D190+D226+D296+D301</f>
        <v>1673366.7999999998</v>
      </c>
    </row>
    <row r="16" spans="2:4" ht="36.75" customHeight="1">
      <c r="B16" s="14" t="s">
        <v>222</v>
      </c>
      <c r="C16" s="32" t="s">
        <v>2</v>
      </c>
      <c r="D16" s="62">
        <f>D17+D40</f>
        <v>171294.3</v>
      </c>
    </row>
    <row r="17" spans="2:4" ht="17.25" customHeight="1">
      <c r="B17" s="15" t="s">
        <v>17</v>
      </c>
      <c r="C17" s="42" t="s">
        <v>221</v>
      </c>
      <c r="D17" s="62">
        <f>D18+D25+D31+D38</f>
        <v>2914.7</v>
      </c>
    </row>
    <row r="18" spans="2:4" ht="35.25" customHeight="1">
      <c r="B18" s="9" t="s">
        <v>172</v>
      </c>
      <c r="C18" s="43" t="s">
        <v>265</v>
      </c>
      <c r="D18" s="64">
        <f>D19+D22</f>
        <v>1353.1</v>
      </c>
    </row>
    <row r="19" spans="2:4" ht="69" customHeight="1">
      <c r="B19" s="9" t="s">
        <v>461</v>
      </c>
      <c r="C19" s="43" t="s">
        <v>267</v>
      </c>
      <c r="D19" s="64">
        <f>D20</f>
        <v>947</v>
      </c>
    </row>
    <row r="20" spans="2:4" ht="69" customHeight="1">
      <c r="B20" s="24" t="s">
        <v>266</v>
      </c>
      <c r="C20" s="43" t="s">
        <v>268</v>
      </c>
      <c r="D20" s="64">
        <f>D21</f>
        <v>947</v>
      </c>
    </row>
    <row r="21" spans="2:4" ht="55.5" customHeight="1">
      <c r="B21" s="16" t="s">
        <v>243</v>
      </c>
      <c r="C21" s="43" t="s">
        <v>242</v>
      </c>
      <c r="D21" s="51">
        <v>947</v>
      </c>
    </row>
    <row r="22" spans="2:4" ht="69.75" customHeight="1">
      <c r="B22" s="36" t="s">
        <v>231</v>
      </c>
      <c r="C22" s="43" t="s">
        <v>269</v>
      </c>
      <c r="D22" s="64">
        <f>D23</f>
        <v>406.1</v>
      </c>
    </row>
    <row r="23" spans="2:4" ht="69.75" customHeight="1">
      <c r="B23" s="36" t="s">
        <v>270</v>
      </c>
      <c r="C23" s="43" t="s">
        <v>271</v>
      </c>
      <c r="D23" s="64">
        <f>D24</f>
        <v>406.1</v>
      </c>
    </row>
    <row r="24" spans="2:4" ht="67.5" customHeight="1">
      <c r="B24" s="54" t="s">
        <v>234</v>
      </c>
      <c r="C24" s="43" t="s">
        <v>233</v>
      </c>
      <c r="D24" s="51">
        <v>406.1</v>
      </c>
    </row>
    <row r="25" spans="2:4" ht="29.25" customHeight="1">
      <c r="B25" s="18" t="s">
        <v>168</v>
      </c>
      <c r="C25" s="43" t="s">
        <v>220</v>
      </c>
      <c r="D25" s="64">
        <f>D26</f>
        <v>46.2</v>
      </c>
    </row>
    <row r="26" spans="2:4" ht="16.5" customHeight="1">
      <c r="B26" s="9" t="s">
        <v>192</v>
      </c>
      <c r="C26" s="43" t="s">
        <v>219</v>
      </c>
      <c r="D26" s="51">
        <f>D27+D29</f>
        <v>46.2</v>
      </c>
    </row>
    <row r="27" spans="2:4" ht="28.5" customHeight="1" hidden="1">
      <c r="B27" s="9" t="s">
        <v>347</v>
      </c>
      <c r="C27" s="43" t="s">
        <v>345</v>
      </c>
      <c r="D27" s="51">
        <f>D28</f>
        <v>0</v>
      </c>
    </row>
    <row r="28" spans="2:4" ht="2.25" customHeight="1" hidden="1">
      <c r="B28" s="9" t="s">
        <v>347</v>
      </c>
      <c r="C28" s="43" t="s">
        <v>346</v>
      </c>
      <c r="D28" s="51">
        <v>0</v>
      </c>
    </row>
    <row r="29" spans="2:4" ht="20.25" customHeight="1">
      <c r="B29" s="9" t="s">
        <v>190</v>
      </c>
      <c r="C29" s="43" t="s">
        <v>371</v>
      </c>
      <c r="D29" s="51">
        <f>D30</f>
        <v>46.2</v>
      </c>
    </row>
    <row r="30" spans="2:4" ht="28.5" customHeight="1">
      <c r="B30" s="9" t="s">
        <v>188</v>
      </c>
      <c r="C30" s="43" t="s">
        <v>218</v>
      </c>
      <c r="D30" s="51">
        <v>46.2</v>
      </c>
    </row>
    <row r="31" spans="2:4" ht="24" customHeight="1">
      <c r="B31" s="18" t="s">
        <v>8</v>
      </c>
      <c r="C31" s="43" t="s">
        <v>217</v>
      </c>
      <c r="D31" s="64">
        <f>D32+D34+D36</f>
        <v>1515.3999999999999</v>
      </c>
    </row>
    <row r="32" spans="2:4" ht="41.25" customHeight="1">
      <c r="B32" s="55" t="s">
        <v>462</v>
      </c>
      <c r="C32" s="30" t="s">
        <v>373</v>
      </c>
      <c r="D32" s="64">
        <f>D33</f>
        <v>843.3</v>
      </c>
    </row>
    <row r="33" spans="2:4" ht="46.5" customHeight="1">
      <c r="B33" s="40" t="s">
        <v>354</v>
      </c>
      <c r="C33" s="30" t="s">
        <v>372</v>
      </c>
      <c r="D33" s="64">
        <v>843.3</v>
      </c>
    </row>
    <row r="34" spans="2:4" ht="49.5" customHeight="1">
      <c r="B34" s="17" t="s">
        <v>324</v>
      </c>
      <c r="C34" s="30" t="s">
        <v>325</v>
      </c>
      <c r="D34" s="51">
        <f>D35</f>
        <v>464.5</v>
      </c>
    </row>
    <row r="35" spans="2:5" ht="63" customHeight="1">
      <c r="B35" s="17" t="s">
        <v>321</v>
      </c>
      <c r="C35" s="30" t="s">
        <v>326</v>
      </c>
      <c r="D35" s="51">
        <v>464.5</v>
      </c>
      <c r="E35" s="31"/>
    </row>
    <row r="36" spans="2:4" ht="32.25" customHeight="1">
      <c r="B36" s="18" t="s">
        <v>14</v>
      </c>
      <c r="C36" s="43" t="s">
        <v>216</v>
      </c>
      <c r="D36" s="51">
        <f>D37</f>
        <v>207.6</v>
      </c>
    </row>
    <row r="37" spans="2:4" ht="30.75" customHeight="1">
      <c r="B37" s="18" t="s">
        <v>6</v>
      </c>
      <c r="C37" s="43" t="s">
        <v>215</v>
      </c>
      <c r="D37" s="51">
        <v>207.6</v>
      </c>
    </row>
    <row r="38" spans="2:4" ht="15.75" hidden="1">
      <c r="B38" s="9" t="s">
        <v>154</v>
      </c>
      <c r="C38" s="43" t="s">
        <v>369</v>
      </c>
      <c r="D38" s="51">
        <f>D39</f>
        <v>0</v>
      </c>
    </row>
    <row r="39" spans="2:4" ht="1.5" customHeight="1" hidden="1">
      <c r="B39" s="19" t="s">
        <v>356</v>
      </c>
      <c r="C39" s="44" t="s">
        <v>357</v>
      </c>
      <c r="D39" s="64">
        <v>0</v>
      </c>
    </row>
    <row r="40" spans="2:4" ht="16.5" customHeight="1">
      <c r="B40" s="3" t="s">
        <v>127</v>
      </c>
      <c r="C40" s="45" t="s">
        <v>214</v>
      </c>
      <c r="D40" s="62">
        <f>D41+D73+D76</f>
        <v>168379.59999999998</v>
      </c>
    </row>
    <row r="41" spans="2:4" ht="27.75" customHeight="1">
      <c r="B41" s="2" t="s">
        <v>136</v>
      </c>
      <c r="C41" s="46" t="s">
        <v>213</v>
      </c>
      <c r="D41" s="64">
        <f>D42+D51+D66</f>
        <v>168880.8</v>
      </c>
    </row>
    <row r="42" spans="2:4" ht="32.25" customHeight="1">
      <c r="B42" s="9" t="s">
        <v>135</v>
      </c>
      <c r="C42" s="43" t="s">
        <v>394</v>
      </c>
      <c r="D42" s="51">
        <f>D43+D45+D47+D49</f>
        <v>108498.5</v>
      </c>
    </row>
    <row r="43" spans="2:4" ht="31.5" customHeight="1">
      <c r="B43" s="24" t="s">
        <v>483</v>
      </c>
      <c r="C43" s="43" t="s">
        <v>395</v>
      </c>
      <c r="D43" s="51">
        <f>D44</f>
        <v>14115.8</v>
      </c>
    </row>
    <row r="44" spans="2:4" ht="31.5" customHeight="1">
      <c r="B44" s="20" t="s">
        <v>274</v>
      </c>
      <c r="C44" s="43" t="s">
        <v>396</v>
      </c>
      <c r="D44" s="51">
        <v>14115.8</v>
      </c>
    </row>
    <row r="45" spans="2:4" ht="70.5" customHeight="1">
      <c r="B45" s="20" t="s">
        <v>484</v>
      </c>
      <c r="C45" s="43" t="s">
        <v>397</v>
      </c>
      <c r="D45" s="51">
        <f>D46</f>
        <v>6941.8</v>
      </c>
    </row>
    <row r="46" spans="2:4" ht="71.25" customHeight="1">
      <c r="B46" s="37" t="s">
        <v>275</v>
      </c>
      <c r="C46" s="43" t="s">
        <v>401</v>
      </c>
      <c r="D46" s="51">
        <v>6941.8</v>
      </c>
    </row>
    <row r="47" spans="2:4" ht="24.75" customHeight="1">
      <c r="B47" s="16" t="s">
        <v>463</v>
      </c>
      <c r="C47" s="38" t="s">
        <v>402</v>
      </c>
      <c r="D47" s="51">
        <f>D48</f>
        <v>398.4</v>
      </c>
    </row>
    <row r="48" spans="2:4" ht="27.75" customHeight="1">
      <c r="B48" s="16" t="s">
        <v>366</v>
      </c>
      <c r="C48" s="38" t="s">
        <v>403</v>
      </c>
      <c r="D48" s="51">
        <v>398.4</v>
      </c>
    </row>
    <row r="49" spans="2:4" ht="15" customHeight="1">
      <c r="B49" s="9" t="s">
        <v>134</v>
      </c>
      <c r="C49" s="43" t="s">
        <v>404</v>
      </c>
      <c r="D49" s="51">
        <f>D50</f>
        <v>87042.5</v>
      </c>
    </row>
    <row r="50" spans="2:4" ht="17.25" customHeight="1">
      <c r="B50" s="9" t="s">
        <v>133</v>
      </c>
      <c r="C50" s="43" t="s">
        <v>405</v>
      </c>
      <c r="D50" s="51">
        <v>87042.5</v>
      </c>
    </row>
    <row r="51" spans="2:4" ht="25.5" customHeight="1">
      <c r="B51" s="2" t="s">
        <v>276</v>
      </c>
      <c r="C51" s="46" t="s">
        <v>406</v>
      </c>
      <c r="D51" s="64">
        <f>D56+D58+D60+D62+D64</f>
        <v>56467.3</v>
      </c>
    </row>
    <row r="52" spans="2:4" ht="28.5" customHeight="1" hidden="1">
      <c r="B52" s="9" t="s">
        <v>212</v>
      </c>
      <c r="C52" s="43" t="s">
        <v>311</v>
      </c>
      <c r="D52" s="51">
        <f>D53</f>
        <v>0</v>
      </c>
    </row>
    <row r="53" spans="2:4" ht="36" customHeight="1" hidden="1">
      <c r="B53" s="9" t="s">
        <v>211</v>
      </c>
      <c r="C53" s="43" t="s">
        <v>312</v>
      </c>
      <c r="D53" s="51">
        <v>0</v>
      </c>
    </row>
    <row r="54" spans="2:4" ht="39" customHeight="1" hidden="1">
      <c r="B54" s="9" t="s">
        <v>278</v>
      </c>
      <c r="C54" s="43" t="s">
        <v>277</v>
      </c>
      <c r="D54" s="51">
        <f>D55</f>
        <v>0</v>
      </c>
    </row>
    <row r="55" spans="2:4" ht="38.25" customHeight="1" hidden="1">
      <c r="B55" s="21" t="s">
        <v>210</v>
      </c>
      <c r="C55" s="43" t="s">
        <v>258</v>
      </c>
      <c r="D55" s="51">
        <v>0</v>
      </c>
    </row>
    <row r="56" spans="2:4" ht="36.75" customHeight="1">
      <c r="B56" s="24" t="s">
        <v>279</v>
      </c>
      <c r="C56" s="43" t="s">
        <v>407</v>
      </c>
      <c r="D56" s="51">
        <f>D57</f>
        <v>15254.9</v>
      </c>
    </row>
    <row r="57" spans="2:4" ht="33" customHeight="1">
      <c r="B57" s="9" t="s">
        <v>137</v>
      </c>
      <c r="C57" s="43" t="s">
        <v>408</v>
      </c>
      <c r="D57" s="51">
        <v>15254.9</v>
      </c>
    </row>
    <row r="58" spans="2:4" ht="57.75" customHeight="1">
      <c r="B58" s="21" t="s">
        <v>464</v>
      </c>
      <c r="C58" s="43" t="s">
        <v>409</v>
      </c>
      <c r="D58" s="51">
        <f>D59</f>
        <v>38469.2</v>
      </c>
    </row>
    <row r="59" spans="2:4" ht="57" customHeight="1">
      <c r="B59" s="21" t="s">
        <v>322</v>
      </c>
      <c r="C59" s="43" t="s">
        <v>410</v>
      </c>
      <c r="D59" s="51">
        <v>38469.2</v>
      </c>
    </row>
    <row r="60" spans="2:4" ht="46.5" customHeight="1">
      <c r="B60" s="21" t="s">
        <v>465</v>
      </c>
      <c r="C60" s="43" t="s">
        <v>411</v>
      </c>
      <c r="D60" s="51">
        <f>D61</f>
        <v>7.8</v>
      </c>
    </row>
    <row r="61" spans="2:4" ht="57" customHeight="1">
      <c r="B61" s="21" t="s">
        <v>335</v>
      </c>
      <c r="C61" s="43" t="s">
        <v>412</v>
      </c>
      <c r="D61" s="51">
        <v>7.8</v>
      </c>
    </row>
    <row r="62" spans="2:4" ht="0.75" customHeight="1" hidden="1">
      <c r="B62" s="25" t="s">
        <v>335</v>
      </c>
      <c r="C62" s="30" t="s">
        <v>337</v>
      </c>
      <c r="D62" s="51">
        <f>D63</f>
        <v>0</v>
      </c>
    </row>
    <row r="63" spans="2:4" ht="5.25" customHeight="1" hidden="1">
      <c r="B63" s="25" t="s">
        <v>335</v>
      </c>
      <c r="C63" s="30" t="s">
        <v>336</v>
      </c>
      <c r="D63" s="51">
        <v>0</v>
      </c>
    </row>
    <row r="64" spans="2:4" ht="27" customHeight="1">
      <c r="B64" s="21" t="s">
        <v>466</v>
      </c>
      <c r="C64" s="43" t="s">
        <v>413</v>
      </c>
      <c r="D64" s="51">
        <f>D65</f>
        <v>2735.4</v>
      </c>
    </row>
    <row r="65" spans="2:4" ht="33.75" customHeight="1">
      <c r="B65" s="21" t="s">
        <v>211</v>
      </c>
      <c r="C65" s="43" t="s">
        <v>414</v>
      </c>
      <c r="D65" s="51">
        <v>2735.4</v>
      </c>
    </row>
    <row r="66" spans="2:4" ht="19.5" customHeight="1">
      <c r="B66" s="23" t="s">
        <v>1</v>
      </c>
      <c r="C66" s="43" t="s">
        <v>415</v>
      </c>
      <c r="D66" s="64">
        <f>D67+D69+D71</f>
        <v>3915</v>
      </c>
    </row>
    <row r="67" spans="2:4" ht="43.5" customHeight="1">
      <c r="B67" s="9" t="s">
        <v>126</v>
      </c>
      <c r="C67" s="43" t="s">
        <v>416</v>
      </c>
      <c r="D67" s="51">
        <f>D68</f>
        <v>3226.9</v>
      </c>
    </row>
    <row r="68" spans="2:4" ht="57" customHeight="1">
      <c r="B68" s="9" t="s">
        <v>229</v>
      </c>
      <c r="C68" s="43" t="s">
        <v>417</v>
      </c>
      <c r="D68" s="51">
        <v>3226.9</v>
      </c>
    </row>
    <row r="69" spans="2:4" ht="68.25" customHeight="1">
      <c r="B69" s="9" t="s">
        <v>323</v>
      </c>
      <c r="C69" s="43" t="s">
        <v>418</v>
      </c>
      <c r="D69" s="51">
        <f>D70</f>
        <v>327</v>
      </c>
    </row>
    <row r="70" spans="2:4" ht="69.75" customHeight="1">
      <c r="B70" s="9" t="s">
        <v>313</v>
      </c>
      <c r="C70" s="43" t="s">
        <v>419</v>
      </c>
      <c r="D70" s="51">
        <v>327</v>
      </c>
    </row>
    <row r="71" spans="2:4" ht="27" customHeight="1">
      <c r="B71" s="9" t="s">
        <v>460</v>
      </c>
      <c r="C71" s="43" t="s">
        <v>420</v>
      </c>
      <c r="D71" s="51">
        <f>D72</f>
        <v>361.1</v>
      </c>
    </row>
    <row r="72" spans="2:4" ht="28.5" customHeight="1">
      <c r="B72" s="9" t="s">
        <v>130</v>
      </c>
      <c r="C72" s="43" t="s">
        <v>421</v>
      </c>
      <c r="D72" s="51">
        <v>361.1</v>
      </c>
    </row>
    <row r="73" spans="2:4" ht="54.75" customHeight="1">
      <c r="B73" s="24" t="s">
        <v>485</v>
      </c>
      <c r="C73" s="46" t="s">
        <v>374</v>
      </c>
      <c r="D73" s="51">
        <f>D74</f>
        <v>6.8</v>
      </c>
    </row>
    <row r="74" spans="2:4" ht="59.25" customHeight="1">
      <c r="B74" s="24" t="s">
        <v>486</v>
      </c>
      <c r="C74" s="46" t="s">
        <v>487</v>
      </c>
      <c r="D74" s="51">
        <f>D75</f>
        <v>6.8</v>
      </c>
    </row>
    <row r="75" spans="2:4" ht="46.5" customHeight="1">
      <c r="B75" s="24" t="s">
        <v>398</v>
      </c>
      <c r="C75" s="46" t="s">
        <v>422</v>
      </c>
      <c r="D75" s="66">
        <v>6.8</v>
      </c>
    </row>
    <row r="76" spans="2:4" ht="42" customHeight="1">
      <c r="B76" s="24" t="s">
        <v>129</v>
      </c>
      <c r="C76" s="43" t="s">
        <v>209</v>
      </c>
      <c r="D76" s="64">
        <f>D77</f>
        <v>-508</v>
      </c>
    </row>
    <row r="77" spans="2:4" ht="42" customHeight="1">
      <c r="B77" s="2" t="s">
        <v>128</v>
      </c>
      <c r="C77" s="46" t="s">
        <v>488</v>
      </c>
      <c r="D77" s="51">
        <f>D78</f>
        <v>-508</v>
      </c>
    </row>
    <row r="78" spans="2:4" ht="39" customHeight="1">
      <c r="B78" s="2" t="s">
        <v>128</v>
      </c>
      <c r="C78" s="46" t="s">
        <v>423</v>
      </c>
      <c r="D78" s="51">
        <v>-508</v>
      </c>
    </row>
    <row r="79" spans="2:4" ht="48" customHeight="1">
      <c r="B79" s="58" t="s">
        <v>208</v>
      </c>
      <c r="C79" s="39" t="s">
        <v>207</v>
      </c>
      <c r="D79" s="65">
        <f>D80</f>
        <v>73742.3</v>
      </c>
    </row>
    <row r="80" spans="2:4" ht="17.25" customHeight="1">
      <c r="B80" s="15" t="s">
        <v>17</v>
      </c>
      <c r="C80" s="45" t="s">
        <v>206</v>
      </c>
      <c r="D80" s="65">
        <f>D81+D95+D99+D112</f>
        <v>73742.3</v>
      </c>
    </row>
    <row r="81" spans="2:4" ht="33" customHeight="1">
      <c r="B81" s="18" t="s">
        <v>172</v>
      </c>
      <c r="C81" s="43" t="s">
        <v>205</v>
      </c>
      <c r="D81" s="51">
        <f>D82+D93</f>
        <v>46634.299999999996</v>
      </c>
    </row>
    <row r="82" spans="2:4" ht="68.25" customHeight="1">
      <c r="B82" s="9" t="s">
        <v>461</v>
      </c>
      <c r="C82" s="43" t="s">
        <v>204</v>
      </c>
      <c r="D82" s="51">
        <f>D83+D87+D92</f>
        <v>46619.399999999994</v>
      </c>
    </row>
    <row r="83" spans="2:4" ht="57" customHeight="1">
      <c r="B83" s="24" t="s">
        <v>171</v>
      </c>
      <c r="C83" s="46" t="s">
        <v>468</v>
      </c>
      <c r="D83" s="51">
        <f>D84+D85+D86</f>
        <v>41588.799999999996</v>
      </c>
    </row>
    <row r="84" spans="2:4" ht="69.75" customHeight="1">
      <c r="B84" s="24" t="s">
        <v>338</v>
      </c>
      <c r="C84" s="43" t="s">
        <v>339</v>
      </c>
      <c r="D84" s="51">
        <v>38629.6</v>
      </c>
    </row>
    <row r="85" spans="2:4" ht="1.5" customHeight="1" hidden="1">
      <c r="B85" s="52" t="s">
        <v>280</v>
      </c>
      <c r="C85" s="43" t="s">
        <v>203</v>
      </c>
      <c r="D85" s="51">
        <v>0</v>
      </c>
    </row>
    <row r="86" spans="2:4" ht="71.25" customHeight="1">
      <c r="B86" s="28" t="s">
        <v>469</v>
      </c>
      <c r="C86" s="43" t="s">
        <v>202</v>
      </c>
      <c r="D86" s="51">
        <v>2959.2</v>
      </c>
    </row>
    <row r="87" spans="2:4" ht="65.25" customHeight="1">
      <c r="B87" s="24" t="s">
        <v>470</v>
      </c>
      <c r="C87" s="43" t="s">
        <v>201</v>
      </c>
      <c r="D87" s="51">
        <f>D88</f>
        <v>919.7</v>
      </c>
    </row>
    <row r="88" spans="2:4" ht="57.75" customHeight="1">
      <c r="B88" s="24" t="s">
        <v>471</v>
      </c>
      <c r="C88" s="43" t="s">
        <v>200</v>
      </c>
      <c r="D88" s="51">
        <v>919.7</v>
      </c>
    </row>
    <row r="89" spans="2:4" ht="18" customHeight="1" hidden="1">
      <c r="B89" s="9" t="s">
        <v>199</v>
      </c>
      <c r="C89" s="43" t="s">
        <v>198</v>
      </c>
      <c r="D89" s="51">
        <f>D90</f>
        <v>0</v>
      </c>
    </row>
    <row r="90" spans="2:4" ht="36.75" customHeight="1" hidden="1">
      <c r="B90" s="9" t="s">
        <v>197</v>
      </c>
      <c r="C90" s="43" t="s">
        <v>196</v>
      </c>
      <c r="D90" s="51">
        <v>0</v>
      </c>
    </row>
    <row r="91" spans="2:4" ht="31.5" customHeight="1">
      <c r="B91" s="24" t="s">
        <v>282</v>
      </c>
      <c r="C91" s="43" t="s">
        <v>327</v>
      </c>
      <c r="D91" s="51">
        <f>D92</f>
        <v>4110.9</v>
      </c>
    </row>
    <row r="92" spans="2:4" ht="30.75" customHeight="1">
      <c r="B92" s="20" t="s">
        <v>195</v>
      </c>
      <c r="C92" s="43" t="s">
        <v>194</v>
      </c>
      <c r="D92" s="51">
        <v>4110.9</v>
      </c>
    </row>
    <row r="93" spans="2:4" ht="29.25" customHeight="1">
      <c r="B93" s="20" t="s">
        <v>472</v>
      </c>
      <c r="C93" s="46" t="s">
        <v>327</v>
      </c>
      <c r="D93" s="66">
        <f>D94</f>
        <v>14.9</v>
      </c>
    </row>
    <row r="94" spans="2:4" ht="44.25" customHeight="1">
      <c r="B94" s="20" t="s">
        <v>315</v>
      </c>
      <c r="C94" s="43" t="s">
        <v>314</v>
      </c>
      <c r="D94" s="51">
        <v>14.9</v>
      </c>
    </row>
    <row r="95" spans="2:4" ht="25.5" customHeight="1">
      <c r="B95" s="18" t="s">
        <v>168</v>
      </c>
      <c r="C95" s="43" t="s">
        <v>193</v>
      </c>
      <c r="D95" s="64">
        <f>D96</f>
        <v>53</v>
      </c>
    </row>
    <row r="96" spans="2:4" ht="18.75" customHeight="1">
      <c r="B96" s="9" t="s">
        <v>192</v>
      </c>
      <c r="C96" s="43" t="s">
        <v>191</v>
      </c>
      <c r="D96" s="51">
        <f>D97</f>
        <v>53</v>
      </c>
    </row>
    <row r="97" spans="2:4" ht="21" customHeight="1">
      <c r="B97" s="9" t="s">
        <v>190</v>
      </c>
      <c r="C97" s="43" t="s">
        <v>189</v>
      </c>
      <c r="D97" s="51">
        <f>D98</f>
        <v>53</v>
      </c>
    </row>
    <row r="98" spans="2:4" ht="26.25" customHeight="1">
      <c r="B98" s="9" t="s">
        <v>188</v>
      </c>
      <c r="C98" s="43" t="s">
        <v>187</v>
      </c>
      <c r="D98" s="51">
        <v>53</v>
      </c>
    </row>
    <row r="99" spans="2:4" ht="29.25" customHeight="1">
      <c r="B99" s="18" t="s">
        <v>160</v>
      </c>
      <c r="C99" s="43" t="s">
        <v>186</v>
      </c>
      <c r="D99" s="64">
        <f>D100+D105</f>
        <v>27044.500000000004</v>
      </c>
    </row>
    <row r="100" spans="2:4" ht="69" customHeight="1">
      <c r="B100" s="24" t="s">
        <v>473</v>
      </c>
      <c r="C100" s="46" t="s">
        <v>283</v>
      </c>
      <c r="D100" s="51">
        <f>D101+D102</f>
        <v>713.9</v>
      </c>
    </row>
    <row r="101" spans="2:4" ht="72.75" customHeight="1">
      <c r="B101" s="24" t="s">
        <v>284</v>
      </c>
      <c r="C101" s="43" t="s">
        <v>184</v>
      </c>
      <c r="D101" s="51">
        <v>687.6</v>
      </c>
    </row>
    <row r="102" spans="2:4" ht="73.5" customHeight="1">
      <c r="B102" s="24" t="s">
        <v>474</v>
      </c>
      <c r="C102" s="43" t="s">
        <v>316</v>
      </c>
      <c r="D102" s="51">
        <v>26.3</v>
      </c>
    </row>
    <row r="103" spans="2:4" ht="51.75" customHeight="1" hidden="1">
      <c r="B103" s="24" t="s">
        <v>272</v>
      </c>
      <c r="C103" s="44" t="s">
        <v>185</v>
      </c>
      <c r="D103" s="51">
        <f>D104</f>
        <v>0</v>
      </c>
    </row>
    <row r="104" spans="2:4" ht="27" customHeight="1" hidden="1">
      <c r="B104" s="22" t="s">
        <v>156</v>
      </c>
      <c r="C104" s="44" t="s">
        <v>281</v>
      </c>
      <c r="D104" s="51">
        <v>0</v>
      </c>
    </row>
    <row r="105" spans="2:4" ht="43.5" customHeight="1">
      <c r="B105" s="9" t="s">
        <v>183</v>
      </c>
      <c r="C105" s="43" t="s">
        <v>182</v>
      </c>
      <c r="D105" s="64">
        <f>D107+D109+D110</f>
        <v>26330.600000000002</v>
      </c>
    </row>
    <row r="106" spans="2:4" ht="26.25" customHeight="1" hidden="1">
      <c r="B106" s="9" t="s">
        <v>181</v>
      </c>
      <c r="C106" s="43" t="s">
        <v>180</v>
      </c>
      <c r="D106" s="64">
        <v>0</v>
      </c>
    </row>
    <row r="107" spans="2:4" ht="46.5" customHeight="1">
      <c r="B107" s="9" t="s">
        <v>341</v>
      </c>
      <c r="C107" s="43" t="s">
        <v>340</v>
      </c>
      <c r="D107" s="64">
        <v>23504.2</v>
      </c>
    </row>
    <row r="108" spans="2:4" ht="0.75" customHeight="1" hidden="1">
      <c r="B108" s="9" t="s">
        <v>179</v>
      </c>
      <c r="C108" s="43" t="s">
        <v>178</v>
      </c>
      <c r="D108" s="51">
        <v>0</v>
      </c>
    </row>
    <row r="109" spans="2:4" ht="40.5" customHeight="1">
      <c r="B109" s="20" t="s">
        <v>177</v>
      </c>
      <c r="C109" s="43" t="s">
        <v>176</v>
      </c>
      <c r="D109" s="51">
        <v>1499</v>
      </c>
    </row>
    <row r="110" spans="2:4" ht="42.75" customHeight="1">
      <c r="B110" s="20" t="s">
        <v>286</v>
      </c>
      <c r="C110" s="43" t="s">
        <v>285</v>
      </c>
      <c r="D110" s="64">
        <f>D111</f>
        <v>1327.4</v>
      </c>
    </row>
    <row r="111" spans="2:4" ht="42.75" customHeight="1">
      <c r="B111" s="9" t="s">
        <v>175</v>
      </c>
      <c r="C111" s="43" t="s">
        <v>174</v>
      </c>
      <c r="D111" s="51">
        <v>1327.4</v>
      </c>
    </row>
    <row r="112" spans="2:4" ht="15.75" customHeight="1">
      <c r="B112" s="18" t="s">
        <v>8</v>
      </c>
      <c r="C112" s="43" t="s">
        <v>375</v>
      </c>
      <c r="D112" s="51">
        <f>D113</f>
        <v>10.5</v>
      </c>
    </row>
    <row r="113" spans="2:4" ht="45.75" customHeight="1">
      <c r="B113" s="17" t="s">
        <v>324</v>
      </c>
      <c r="C113" s="30" t="s">
        <v>376</v>
      </c>
      <c r="D113" s="51">
        <f>D114</f>
        <v>10.5</v>
      </c>
    </row>
    <row r="114" spans="2:4" ht="53.25" customHeight="1">
      <c r="B114" s="17" t="s">
        <v>321</v>
      </c>
      <c r="C114" s="30" t="s">
        <v>377</v>
      </c>
      <c r="D114" s="51">
        <v>10.5</v>
      </c>
    </row>
    <row r="115" spans="2:4" ht="33" customHeight="1">
      <c r="B115" s="14" t="s">
        <v>170</v>
      </c>
      <c r="C115" s="32" t="s">
        <v>3</v>
      </c>
      <c r="D115" s="62">
        <f>D116+D139</f>
        <v>672840.6</v>
      </c>
    </row>
    <row r="116" spans="2:4" ht="22.5" customHeight="1">
      <c r="B116" s="15" t="s">
        <v>17</v>
      </c>
      <c r="C116" s="42" t="s">
        <v>169</v>
      </c>
      <c r="D116" s="62">
        <f>D117+D120+D129+D132+D134</f>
        <v>13905.299999999997</v>
      </c>
    </row>
    <row r="117" spans="2:4" ht="68.25" customHeight="1">
      <c r="B117" s="9" t="s">
        <v>461</v>
      </c>
      <c r="C117" s="43" t="s">
        <v>288</v>
      </c>
      <c r="D117" s="51">
        <f>D118</f>
        <v>108.3</v>
      </c>
    </row>
    <row r="118" spans="2:4" ht="67.5" customHeight="1">
      <c r="B118" s="24" t="s">
        <v>266</v>
      </c>
      <c r="C118" s="43" t="s">
        <v>289</v>
      </c>
      <c r="D118" s="51">
        <f>D119</f>
        <v>108.3</v>
      </c>
    </row>
    <row r="119" spans="2:4" ht="57.75" customHeight="1">
      <c r="B119" s="16" t="s">
        <v>243</v>
      </c>
      <c r="C119" s="43" t="s">
        <v>254</v>
      </c>
      <c r="D119" s="51">
        <v>108.3</v>
      </c>
    </row>
    <row r="120" spans="2:4" ht="28.5" customHeight="1">
      <c r="B120" s="18" t="s">
        <v>168</v>
      </c>
      <c r="C120" s="43" t="s">
        <v>167</v>
      </c>
      <c r="D120" s="64">
        <f>D121+D124</f>
        <v>13629.4</v>
      </c>
    </row>
    <row r="121" spans="2:4" ht="16.5" customHeight="1">
      <c r="B121" s="18" t="s">
        <v>166</v>
      </c>
      <c r="C121" s="43" t="s">
        <v>165</v>
      </c>
      <c r="D121" s="51">
        <f>D123</f>
        <v>10210</v>
      </c>
    </row>
    <row r="122" spans="2:4" ht="16.5" customHeight="1">
      <c r="B122" s="18" t="s">
        <v>164</v>
      </c>
      <c r="C122" s="43" t="s">
        <v>163</v>
      </c>
      <c r="D122" s="51">
        <f>D123</f>
        <v>10210</v>
      </c>
    </row>
    <row r="123" spans="2:4" ht="25.5" customHeight="1">
      <c r="B123" s="9" t="s">
        <v>162</v>
      </c>
      <c r="C123" s="43" t="s">
        <v>161</v>
      </c>
      <c r="D123" s="51">
        <v>10210</v>
      </c>
    </row>
    <row r="124" spans="2:4" ht="15" customHeight="1">
      <c r="B124" s="9" t="s">
        <v>192</v>
      </c>
      <c r="C124" s="43" t="s">
        <v>290</v>
      </c>
      <c r="D124" s="51">
        <f>D125</f>
        <v>3419.4</v>
      </c>
    </row>
    <row r="125" spans="2:4" ht="15.75" customHeight="1">
      <c r="B125" s="9" t="s">
        <v>190</v>
      </c>
      <c r="C125" s="43" t="s">
        <v>291</v>
      </c>
      <c r="D125" s="51">
        <f>D126</f>
        <v>3419.4</v>
      </c>
    </row>
    <row r="126" spans="2:4" ht="24.75" customHeight="1">
      <c r="B126" s="9" t="s">
        <v>188</v>
      </c>
      <c r="C126" s="43" t="s">
        <v>252</v>
      </c>
      <c r="D126" s="51">
        <v>3419.4</v>
      </c>
    </row>
    <row r="127" spans="2:4" ht="25.5">
      <c r="B127" s="18" t="s">
        <v>160</v>
      </c>
      <c r="C127" s="43" t="s">
        <v>159</v>
      </c>
      <c r="D127" s="64">
        <f>D128</f>
        <v>26.4</v>
      </c>
    </row>
    <row r="128" spans="2:4" ht="69" customHeight="1">
      <c r="B128" s="24" t="s">
        <v>473</v>
      </c>
      <c r="C128" s="43" t="s">
        <v>158</v>
      </c>
      <c r="D128" s="51">
        <f>D130</f>
        <v>26.4</v>
      </c>
    </row>
    <row r="129" spans="2:4" ht="42" customHeight="1">
      <c r="B129" s="24" t="s">
        <v>477</v>
      </c>
      <c r="C129" s="46" t="s">
        <v>476</v>
      </c>
      <c r="D129" s="66">
        <f>D131</f>
        <v>26.4</v>
      </c>
    </row>
    <row r="130" spans="2:4" ht="74.25" customHeight="1">
      <c r="B130" s="24" t="s">
        <v>272</v>
      </c>
      <c r="C130" s="43" t="s">
        <v>157</v>
      </c>
      <c r="D130" s="51">
        <f>D131</f>
        <v>26.4</v>
      </c>
    </row>
    <row r="131" spans="2:4" ht="65.25" customHeight="1">
      <c r="B131" s="24" t="s">
        <v>156</v>
      </c>
      <c r="C131" s="43" t="s">
        <v>155</v>
      </c>
      <c r="D131" s="51">
        <v>26.4</v>
      </c>
    </row>
    <row r="132" spans="2:4" ht="43.5" customHeight="1">
      <c r="B132" s="17" t="s">
        <v>324</v>
      </c>
      <c r="C132" s="38" t="s">
        <v>475</v>
      </c>
      <c r="D132" s="66">
        <f>D133</f>
        <v>90.3</v>
      </c>
    </row>
    <row r="133" spans="2:4" ht="56.25" customHeight="1">
      <c r="B133" s="24" t="s">
        <v>321</v>
      </c>
      <c r="C133" s="43" t="s">
        <v>348</v>
      </c>
      <c r="D133" s="51">
        <v>90.3</v>
      </c>
    </row>
    <row r="134" spans="2:4" ht="16.5" customHeight="1">
      <c r="B134" s="9" t="s">
        <v>154</v>
      </c>
      <c r="C134" s="43" t="s">
        <v>153</v>
      </c>
      <c r="D134" s="64">
        <f>D137+D136</f>
        <v>50.9</v>
      </c>
    </row>
    <row r="135" spans="2:4" ht="15.75" customHeight="1" hidden="1">
      <c r="B135" s="9" t="s">
        <v>287</v>
      </c>
      <c r="C135" s="43" t="s">
        <v>292</v>
      </c>
      <c r="D135" s="64">
        <f>D136</f>
        <v>0</v>
      </c>
    </row>
    <row r="136" spans="2:4" ht="25.5" hidden="1">
      <c r="B136" s="9" t="s">
        <v>173</v>
      </c>
      <c r="C136" s="43" t="s">
        <v>253</v>
      </c>
      <c r="D136" s="64">
        <v>0</v>
      </c>
    </row>
    <row r="137" spans="2:4" ht="28.5" customHeight="1">
      <c r="B137" s="9" t="s">
        <v>152</v>
      </c>
      <c r="C137" s="43" t="s">
        <v>151</v>
      </c>
      <c r="D137" s="64">
        <f>D138</f>
        <v>50.9</v>
      </c>
    </row>
    <row r="138" spans="2:4" ht="15.75">
      <c r="B138" s="9" t="s">
        <v>150</v>
      </c>
      <c r="C138" s="43" t="s">
        <v>149</v>
      </c>
      <c r="D138" s="51">
        <v>50.9</v>
      </c>
    </row>
    <row r="139" spans="2:4" ht="15.75">
      <c r="B139" s="3" t="s">
        <v>127</v>
      </c>
      <c r="C139" s="45" t="s">
        <v>148</v>
      </c>
      <c r="D139" s="62">
        <f>D140+D157</f>
        <v>658935.2999999999</v>
      </c>
    </row>
    <row r="140" spans="2:4" ht="32.25" customHeight="1">
      <c r="B140" s="2" t="s">
        <v>136</v>
      </c>
      <c r="C140" s="46" t="s">
        <v>147</v>
      </c>
      <c r="D140" s="64">
        <f>D141+D148+D156</f>
        <v>661112.6</v>
      </c>
    </row>
    <row r="141" spans="2:4" ht="26.25" customHeight="1">
      <c r="B141" s="9" t="s">
        <v>135</v>
      </c>
      <c r="C141" s="46" t="s">
        <v>424</v>
      </c>
      <c r="D141" s="51">
        <f>D142+D144+D146</f>
        <v>27063.1</v>
      </c>
    </row>
    <row r="142" spans="2:4" ht="41.25" customHeight="1">
      <c r="B142" s="16" t="s">
        <v>389</v>
      </c>
      <c r="C142" s="38" t="s">
        <v>478</v>
      </c>
      <c r="D142" s="66">
        <f>D143</f>
        <v>2115.7</v>
      </c>
    </row>
    <row r="143" spans="2:4" ht="44.25" customHeight="1">
      <c r="B143" s="16" t="s">
        <v>230</v>
      </c>
      <c r="C143" s="38" t="s">
        <v>425</v>
      </c>
      <c r="D143" s="51">
        <v>2115.7</v>
      </c>
    </row>
    <row r="144" spans="2:4" ht="44.25" customHeight="1">
      <c r="B144" s="16" t="s">
        <v>479</v>
      </c>
      <c r="C144" s="38" t="s">
        <v>480</v>
      </c>
      <c r="D144" s="66">
        <f>D145</f>
        <v>3229.7</v>
      </c>
    </row>
    <row r="145" spans="2:4" ht="44.25" customHeight="1">
      <c r="B145" s="16" t="s">
        <v>390</v>
      </c>
      <c r="C145" s="38" t="s">
        <v>426</v>
      </c>
      <c r="D145" s="51">
        <v>3229.7</v>
      </c>
    </row>
    <row r="146" spans="2:4" ht="22.5" customHeight="1">
      <c r="B146" s="23" t="s">
        <v>134</v>
      </c>
      <c r="C146" s="43" t="s">
        <v>427</v>
      </c>
      <c r="D146" s="51">
        <f>D147</f>
        <v>21717.7</v>
      </c>
    </row>
    <row r="147" spans="2:4" ht="19.5" customHeight="1">
      <c r="B147" s="9" t="s">
        <v>133</v>
      </c>
      <c r="C147" s="43" t="s">
        <v>428</v>
      </c>
      <c r="D147" s="51">
        <v>21717.7</v>
      </c>
    </row>
    <row r="148" spans="2:4" ht="24" customHeight="1">
      <c r="B148" s="2" t="s">
        <v>276</v>
      </c>
      <c r="C148" s="46" t="s">
        <v>429</v>
      </c>
      <c r="D148" s="64">
        <f>D149+D151+D153</f>
        <v>634049.5</v>
      </c>
    </row>
    <row r="149" spans="2:4" ht="27" customHeight="1">
      <c r="B149" s="24" t="s">
        <v>279</v>
      </c>
      <c r="C149" s="43" t="s">
        <v>430</v>
      </c>
      <c r="D149" s="51">
        <f>D150</f>
        <v>605511.6</v>
      </c>
    </row>
    <row r="150" spans="2:4" ht="33.75" customHeight="1">
      <c r="B150" s="9" t="s">
        <v>137</v>
      </c>
      <c r="C150" s="43" t="s">
        <v>431</v>
      </c>
      <c r="D150" s="51">
        <v>605511.6</v>
      </c>
    </row>
    <row r="151" spans="2:4" ht="45.75" customHeight="1">
      <c r="B151" s="9" t="s">
        <v>146</v>
      </c>
      <c r="C151" s="43" t="s">
        <v>432</v>
      </c>
      <c r="D151" s="51">
        <f>D152</f>
        <v>28380.6</v>
      </c>
    </row>
    <row r="152" spans="2:4" ht="45" customHeight="1">
      <c r="B152" s="9" t="s">
        <v>145</v>
      </c>
      <c r="C152" s="43" t="s">
        <v>433</v>
      </c>
      <c r="D152" s="51">
        <v>28380.6</v>
      </c>
    </row>
    <row r="153" spans="2:4" ht="30.75" customHeight="1">
      <c r="B153" s="24" t="s">
        <v>481</v>
      </c>
      <c r="C153" s="43" t="s">
        <v>434</v>
      </c>
      <c r="D153" s="51">
        <f>D154</f>
        <v>157.3</v>
      </c>
    </row>
    <row r="154" spans="2:4" ht="38.25" customHeight="1">
      <c r="B154" s="9" t="s">
        <v>317</v>
      </c>
      <c r="C154" s="43" t="s">
        <v>435</v>
      </c>
      <c r="D154" s="51">
        <v>157.3</v>
      </c>
    </row>
    <row r="155" spans="2:4" ht="14.25" customHeight="1" hidden="1">
      <c r="B155" s="9" t="s">
        <v>132</v>
      </c>
      <c r="C155" s="43" t="s">
        <v>342</v>
      </c>
      <c r="D155" s="51">
        <v>0</v>
      </c>
    </row>
    <row r="156" spans="2:4" ht="65.25" customHeight="1" hidden="1">
      <c r="B156" s="9" t="s">
        <v>343</v>
      </c>
      <c r="C156" s="43" t="s">
        <v>344</v>
      </c>
      <c r="D156" s="51">
        <v>0</v>
      </c>
    </row>
    <row r="157" spans="2:4" ht="42.75" customHeight="1">
      <c r="B157" s="24" t="s">
        <v>129</v>
      </c>
      <c r="C157" s="43" t="s">
        <v>144</v>
      </c>
      <c r="D157" s="64">
        <f>D158</f>
        <v>-2177.3</v>
      </c>
    </row>
    <row r="158" spans="2:4" ht="43.5" customHeight="1">
      <c r="B158" s="2" t="s">
        <v>128</v>
      </c>
      <c r="C158" s="46" t="s">
        <v>482</v>
      </c>
      <c r="D158" s="66">
        <f>D159</f>
        <v>-2177.3</v>
      </c>
    </row>
    <row r="159" spans="2:4" ht="45" customHeight="1">
      <c r="B159" s="53" t="s">
        <v>318</v>
      </c>
      <c r="C159" s="43" t="s">
        <v>436</v>
      </c>
      <c r="D159" s="64">
        <v>-2177.3</v>
      </c>
    </row>
    <row r="160" spans="2:4" ht="35.25" customHeight="1">
      <c r="B160" s="14" t="s">
        <v>143</v>
      </c>
      <c r="C160" s="32" t="s">
        <v>142</v>
      </c>
      <c r="D160" s="62">
        <f>D165+D161</f>
        <v>207460.3</v>
      </c>
    </row>
    <row r="161" spans="2:4" ht="17.25" customHeight="1">
      <c r="B161" s="15" t="s">
        <v>17</v>
      </c>
      <c r="C161" s="32" t="s">
        <v>368</v>
      </c>
      <c r="D161" s="62">
        <f>D162</f>
        <v>202.2</v>
      </c>
    </row>
    <row r="162" spans="2:4" ht="18" customHeight="1">
      <c r="B162" s="9" t="s">
        <v>8</v>
      </c>
      <c r="C162" s="41" t="s">
        <v>489</v>
      </c>
      <c r="D162" s="51">
        <f>D163</f>
        <v>202.2</v>
      </c>
    </row>
    <row r="163" spans="2:4" ht="39.75" customHeight="1">
      <c r="B163" s="55" t="s">
        <v>462</v>
      </c>
      <c r="C163" s="47" t="s">
        <v>360</v>
      </c>
      <c r="D163" s="51">
        <f>D164</f>
        <v>202.2</v>
      </c>
    </row>
    <row r="164" spans="2:4" ht="46.5" customHeight="1">
      <c r="B164" s="40" t="s">
        <v>354</v>
      </c>
      <c r="C164" s="47" t="s">
        <v>359</v>
      </c>
      <c r="D164" s="51">
        <v>202.2</v>
      </c>
    </row>
    <row r="165" spans="2:4" ht="20.25" customHeight="1">
      <c r="B165" s="3" t="s">
        <v>127</v>
      </c>
      <c r="C165" s="45" t="s">
        <v>141</v>
      </c>
      <c r="D165" s="62">
        <f>D166+D184+D187</f>
        <v>207258.09999999998</v>
      </c>
    </row>
    <row r="166" spans="2:4" ht="27.75" customHeight="1">
      <c r="B166" s="2" t="s">
        <v>136</v>
      </c>
      <c r="C166" s="46" t="s">
        <v>140</v>
      </c>
      <c r="D166" s="64">
        <f>D167+D172+D175+D170</f>
        <v>206757.59999999998</v>
      </c>
    </row>
    <row r="167" spans="2:4" ht="25.5">
      <c r="B167" s="9" t="s">
        <v>293</v>
      </c>
      <c r="C167" s="43" t="s">
        <v>437</v>
      </c>
      <c r="D167" s="51">
        <f>D168</f>
        <v>33334.2</v>
      </c>
    </row>
    <row r="168" spans="2:4" ht="15.75" customHeight="1">
      <c r="B168" s="24" t="s">
        <v>139</v>
      </c>
      <c r="C168" s="43" t="s">
        <v>438</v>
      </c>
      <c r="D168" s="51">
        <f>D169</f>
        <v>33334.2</v>
      </c>
    </row>
    <row r="169" spans="2:4" ht="27" customHeight="1">
      <c r="B169" s="9" t="s">
        <v>138</v>
      </c>
      <c r="C169" s="43" t="s">
        <v>439</v>
      </c>
      <c r="D169" s="51">
        <v>33334.2</v>
      </c>
    </row>
    <row r="170" spans="2:4" ht="15" customHeight="1">
      <c r="B170" s="9" t="s">
        <v>358</v>
      </c>
      <c r="C170" s="43" t="s">
        <v>440</v>
      </c>
      <c r="D170" s="51">
        <f>D171</f>
        <v>5041.3</v>
      </c>
    </row>
    <row r="171" spans="2:4" ht="18" customHeight="1">
      <c r="B171" s="20" t="s">
        <v>355</v>
      </c>
      <c r="C171" s="47" t="s">
        <v>441</v>
      </c>
      <c r="D171" s="51">
        <v>5041.3</v>
      </c>
    </row>
    <row r="172" spans="2:4" ht="26.25" customHeight="1">
      <c r="B172" s="2" t="s">
        <v>276</v>
      </c>
      <c r="C172" s="46" t="s">
        <v>442</v>
      </c>
      <c r="D172" s="64">
        <f>D173</f>
        <v>132271.3</v>
      </c>
    </row>
    <row r="173" spans="2:4" ht="28.5" customHeight="1">
      <c r="B173" s="9" t="s">
        <v>263</v>
      </c>
      <c r="C173" s="43" t="s">
        <v>443</v>
      </c>
      <c r="D173" s="51">
        <f>D174</f>
        <v>132271.3</v>
      </c>
    </row>
    <row r="174" spans="2:4" ht="30" customHeight="1">
      <c r="B174" s="9" t="s">
        <v>137</v>
      </c>
      <c r="C174" s="43" t="s">
        <v>444</v>
      </c>
      <c r="D174" s="51">
        <v>132271.3</v>
      </c>
    </row>
    <row r="175" spans="2:4" ht="16.5">
      <c r="B175" s="23" t="s">
        <v>1</v>
      </c>
      <c r="C175" s="43" t="s">
        <v>445</v>
      </c>
      <c r="D175" s="64">
        <f>D176+D178+D180+D182</f>
        <v>36110.8</v>
      </c>
    </row>
    <row r="176" spans="2:4" ht="44.25" customHeight="1">
      <c r="B176" s="9" t="s">
        <v>126</v>
      </c>
      <c r="C176" s="43" t="s">
        <v>446</v>
      </c>
      <c r="D176" s="51">
        <f>D177</f>
        <v>2842.4</v>
      </c>
    </row>
    <row r="177" spans="2:4" ht="54" customHeight="1">
      <c r="B177" s="9" t="s">
        <v>125</v>
      </c>
      <c r="C177" s="43" t="s">
        <v>447</v>
      </c>
      <c r="D177" s="51">
        <v>2842.4</v>
      </c>
    </row>
    <row r="178" spans="2:4" ht="43.5" customHeight="1">
      <c r="B178" s="9" t="s">
        <v>328</v>
      </c>
      <c r="C178" s="30" t="s">
        <v>448</v>
      </c>
      <c r="D178" s="51">
        <f>D179</f>
        <v>17273.6</v>
      </c>
    </row>
    <row r="179" spans="2:4" ht="45" customHeight="1">
      <c r="B179" s="9" t="s">
        <v>132</v>
      </c>
      <c r="C179" s="30" t="s">
        <v>449</v>
      </c>
      <c r="D179" s="51">
        <v>17273.6</v>
      </c>
    </row>
    <row r="180" spans="2:4" ht="44.25" customHeight="1">
      <c r="B180" s="24" t="s">
        <v>490</v>
      </c>
      <c r="C180" s="30" t="s">
        <v>450</v>
      </c>
      <c r="D180" s="51">
        <f>D181</f>
        <v>2855.3</v>
      </c>
    </row>
    <row r="181" spans="2:4" ht="42.75" customHeight="1">
      <c r="B181" s="9" t="s">
        <v>391</v>
      </c>
      <c r="C181" s="30" t="s">
        <v>451</v>
      </c>
      <c r="D181" s="51">
        <v>2855.3</v>
      </c>
    </row>
    <row r="182" spans="2:4" ht="28.5" customHeight="1">
      <c r="B182" s="9" t="s">
        <v>131</v>
      </c>
      <c r="C182" s="43" t="s">
        <v>452</v>
      </c>
      <c r="D182" s="51">
        <f>D183</f>
        <v>13139.5</v>
      </c>
    </row>
    <row r="183" spans="2:4" ht="28.5" customHeight="1">
      <c r="B183" s="9" t="s">
        <v>130</v>
      </c>
      <c r="C183" s="43" t="s">
        <v>453</v>
      </c>
      <c r="D183" s="51">
        <v>13139.5</v>
      </c>
    </row>
    <row r="184" spans="2:4" ht="56.25" customHeight="1">
      <c r="B184" s="24" t="s">
        <v>485</v>
      </c>
      <c r="C184" s="46" t="s">
        <v>378</v>
      </c>
      <c r="D184" s="51">
        <f>D185</f>
        <v>528.2</v>
      </c>
    </row>
    <row r="185" spans="2:4" ht="67.5" customHeight="1">
      <c r="B185" s="24" t="s">
        <v>486</v>
      </c>
      <c r="C185" s="46" t="s">
        <v>492</v>
      </c>
      <c r="D185" s="51">
        <f>D186</f>
        <v>528.2</v>
      </c>
    </row>
    <row r="186" spans="2:4" ht="41.25" customHeight="1">
      <c r="B186" s="9" t="s">
        <v>398</v>
      </c>
      <c r="C186" s="43" t="s">
        <v>454</v>
      </c>
      <c r="D186" s="51">
        <v>528.2</v>
      </c>
    </row>
    <row r="187" spans="2:4" ht="43.5" customHeight="1">
      <c r="B187" s="24" t="s">
        <v>129</v>
      </c>
      <c r="C187" s="43" t="s">
        <v>294</v>
      </c>
      <c r="D187" s="51">
        <f>D188</f>
        <v>-27.7</v>
      </c>
    </row>
    <row r="188" spans="2:4" ht="42.75" customHeight="1">
      <c r="B188" s="2" t="s">
        <v>128</v>
      </c>
      <c r="C188" s="46" t="s">
        <v>491</v>
      </c>
      <c r="D188" s="51">
        <f>D189</f>
        <v>-27.7</v>
      </c>
    </row>
    <row r="189" spans="2:4" ht="40.5" customHeight="1">
      <c r="B189" s="2" t="s">
        <v>128</v>
      </c>
      <c r="C189" s="43" t="s">
        <v>455</v>
      </c>
      <c r="D189" s="51">
        <v>-27.7</v>
      </c>
    </row>
    <row r="190" spans="2:4" ht="49.5" customHeight="1">
      <c r="B190" s="33" t="s">
        <v>245</v>
      </c>
      <c r="C190" s="32" t="s">
        <v>244</v>
      </c>
      <c r="D190" s="62">
        <f>D191</f>
        <v>14493.9</v>
      </c>
    </row>
    <row r="191" spans="2:4" ht="22.5" customHeight="1">
      <c r="B191" s="3" t="s">
        <v>127</v>
      </c>
      <c r="C191" s="42" t="s">
        <v>246</v>
      </c>
      <c r="D191" s="62">
        <f>D192</f>
        <v>14493.9</v>
      </c>
    </row>
    <row r="192" spans="2:4" ht="20.25" customHeight="1">
      <c r="B192" s="9" t="s">
        <v>1</v>
      </c>
      <c r="C192" s="43" t="s">
        <v>456</v>
      </c>
      <c r="D192" s="51">
        <f>D193</f>
        <v>14493.9</v>
      </c>
    </row>
    <row r="193" spans="2:4" ht="27" customHeight="1">
      <c r="B193" s="24" t="s">
        <v>131</v>
      </c>
      <c r="C193" s="43" t="s">
        <v>457</v>
      </c>
      <c r="D193" s="51">
        <f>D194</f>
        <v>14493.9</v>
      </c>
    </row>
    <row r="194" spans="2:4" ht="27.75" customHeight="1">
      <c r="B194" s="9" t="s">
        <v>130</v>
      </c>
      <c r="C194" s="43" t="s">
        <v>458</v>
      </c>
      <c r="D194" s="51">
        <v>14493.9</v>
      </c>
    </row>
    <row r="195" spans="2:4" ht="30" customHeight="1">
      <c r="B195" s="14" t="s">
        <v>124</v>
      </c>
      <c r="C195" s="32" t="s">
        <v>123</v>
      </c>
      <c r="D195" s="62">
        <f>D196</f>
        <v>23829.5</v>
      </c>
    </row>
    <row r="196" spans="2:4" ht="18.75" customHeight="1">
      <c r="B196" s="15" t="s">
        <v>17</v>
      </c>
      <c r="C196" s="42" t="s">
        <v>122</v>
      </c>
      <c r="D196" s="62">
        <f>D197+D203</f>
        <v>23829.5</v>
      </c>
    </row>
    <row r="197" spans="2:4" ht="26.25" customHeight="1">
      <c r="B197" s="18" t="s">
        <v>121</v>
      </c>
      <c r="C197" s="43" t="s">
        <v>120</v>
      </c>
      <c r="D197" s="64">
        <f>D198+D200+D201+D202</f>
        <v>23804.5</v>
      </c>
    </row>
    <row r="198" spans="2:4" ht="18.75" customHeight="1">
      <c r="B198" s="18" t="s">
        <v>119</v>
      </c>
      <c r="C198" s="46" t="s">
        <v>370</v>
      </c>
      <c r="D198" s="51">
        <f>D199</f>
        <v>701.1</v>
      </c>
    </row>
    <row r="199" spans="2:4" ht="31.5" customHeight="1">
      <c r="B199" s="18" t="s">
        <v>329</v>
      </c>
      <c r="C199" s="46" t="s">
        <v>118</v>
      </c>
      <c r="D199" s="51">
        <v>701.1</v>
      </c>
    </row>
    <row r="200" spans="2:4" ht="20.25" customHeight="1">
      <c r="B200" s="18" t="s">
        <v>330</v>
      </c>
      <c r="C200" s="46" t="s">
        <v>117</v>
      </c>
      <c r="D200" s="51">
        <v>125.4</v>
      </c>
    </row>
    <row r="201" spans="2:4" ht="23.25" customHeight="1">
      <c r="B201" s="18" t="s">
        <v>493</v>
      </c>
      <c r="C201" s="46" t="s">
        <v>494</v>
      </c>
      <c r="D201" s="66">
        <v>22447</v>
      </c>
    </row>
    <row r="202" spans="2:4" ht="23.25" customHeight="1">
      <c r="B202" s="18" t="s">
        <v>496</v>
      </c>
      <c r="C202" s="46" t="s">
        <v>495</v>
      </c>
      <c r="D202" s="51">
        <v>531</v>
      </c>
    </row>
    <row r="203" spans="2:4" ht="18" customHeight="1">
      <c r="B203" s="18" t="s">
        <v>8</v>
      </c>
      <c r="C203" s="43" t="s">
        <v>295</v>
      </c>
      <c r="D203" s="64">
        <f>D204</f>
        <v>25</v>
      </c>
    </row>
    <row r="204" spans="2:4" ht="84" customHeight="1">
      <c r="B204" s="18" t="s">
        <v>21</v>
      </c>
      <c r="C204" s="43" t="s">
        <v>296</v>
      </c>
      <c r="D204" s="64">
        <f>D205</f>
        <v>25</v>
      </c>
    </row>
    <row r="205" spans="2:4" ht="27" customHeight="1">
      <c r="B205" s="18" t="s">
        <v>247</v>
      </c>
      <c r="C205" s="43" t="s">
        <v>248</v>
      </c>
      <c r="D205" s="51">
        <v>25</v>
      </c>
    </row>
    <row r="206" spans="2:4" ht="20.25" customHeight="1">
      <c r="B206" s="56" t="s">
        <v>116</v>
      </c>
      <c r="C206" s="39" t="s">
        <v>115</v>
      </c>
      <c r="D206" s="65">
        <f>D207</f>
        <v>9.6</v>
      </c>
    </row>
    <row r="207" spans="2:4" ht="22.5" customHeight="1">
      <c r="B207" s="57" t="s">
        <v>17</v>
      </c>
      <c r="C207" s="45" t="s">
        <v>297</v>
      </c>
      <c r="D207" s="65">
        <f>D208</f>
        <v>9.6</v>
      </c>
    </row>
    <row r="208" spans="2:4" ht="23.25" customHeight="1">
      <c r="B208" s="57" t="s">
        <v>8</v>
      </c>
      <c r="C208" s="45" t="s">
        <v>367</v>
      </c>
      <c r="D208" s="65">
        <f>D209+D211</f>
        <v>9.6</v>
      </c>
    </row>
    <row r="209" spans="2:4" ht="85.5" customHeight="1">
      <c r="B209" s="24" t="s">
        <v>21</v>
      </c>
      <c r="C209" s="46" t="s">
        <v>497</v>
      </c>
      <c r="D209" s="67">
        <f>D210</f>
        <v>4</v>
      </c>
    </row>
    <row r="210" spans="2:4" ht="36" customHeight="1">
      <c r="B210" s="24" t="s">
        <v>232</v>
      </c>
      <c r="C210" s="46" t="s">
        <v>364</v>
      </c>
      <c r="D210" s="66">
        <v>4</v>
      </c>
    </row>
    <row r="211" spans="2:4" ht="57.75" customHeight="1">
      <c r="B211" s="24" t="s">
        <v>467</v>
      </c>
      <c r="C211" s="46" t="s">
        <v>365</v>
      </c>
      <c r="D211" s="67">
        <v>5.6</v>
      </c>
    </row>
    <row r="212" spans="2:4" ht="33.75" customHeight="1">
      <c r="B212" s="34" t="s">
        <v>113</v>
      </c>
      <c r="C212" s="32" t="s">
        <v>112</v>
      </c>
      <c r="D212" s="62">
        <f>D214</f>
        <v>263.1</v>
      </c>
    </row>
    <row r="213" spans="2:4" ht="19.5" customHeight="1">
      <c r="B213" s="15" t="s">
        <v>17</v>
      </c>
      <c r="C213" s="42" t="s">
        <v>298</v>
      </c>
      <c r="D213" s="62">
        <f>D214</f>
        <v>263.1</v>
      </c>
    </row>
    <row r="214" spans="2:4" ht="21" customHeight="1">
      <c r="B214" s="27" t="s">
        <v>8</v>
      </c>
      <c r="C214" s="43" t="s">
        <v>111</v>
      </c>
      <c r="D214" s="51">
        <f>D216+D217</f>
        <v>263.1</v>
      </c>
    </row>
    <row r="215" spans="2:4" ht="84" customHeight="1">
      <c r="B215" s="24" t="s">
        <v>21</v>
      </c>
      <c r="C215" s="43" t="s">
        <v>300</v>
      </c>
      <c r="D215" s="64">
        <f>D216</f>
        <v>183.1</v>
      </c>
    </row>
    <row r="216" spans="2:4" ht="27.75" customHeight="1">
      <c r="B216" s="20" t="s">
        <v>110</v>
      </c>
      <c r="C216" s="43" t="s">
        <v>109</v>
      </c>
      <c r="D216" s="51">
        <v>183.1</v>
      </c>
    </row>
    <row r="217" spans="2:4" ht="56.25" customHeight="1">
      <c r="B217" s="24" t="s">
        <v>467</v>
      </c>
      <c r="C217" s="46" t="s">
        <v>392</v>
      </c>
      <c r="D217" s="51">
        <v>80</v>
      </c>
    </row>
    <row r="218" spans="2:4" ht="24.75" customHeight="1">
      <c r="B218" s="34" t="s">
        <v>108</v>
      </c>
      <c r="C218" s="32" t="s">
        <v>107</v>
      </c>
      <c r="D218" s="62">
        <f>D219</f>
        <v>5263.400000000001</v>
      </c>
    </row>
    <row r="219" spans="2:4" ht="17.25" customHeight="1">
      <c r="B219" s="15" t="s">
        <v>17</v>
      </c>
      <c r="C219" s="42" t="s">
        <v>106</v>
      </c>
      <c r="D219" s="62">
        <f>D220</f>
        <v>5263.400000000001</v>
      </c>
    </row>
    <row r="220" spans="2:4" ht="33" customHeight="1">
      <c r="B220" s="18" t="s">
        <v>105</v>
      </c>
      <c r="C220" s="43" t="s">
        <v>104</v>
      </c>
      <c r="D220" s="51">
        <f>D221</f>
        <v>5263.400000000001</v>
      </c>
    </row>
    <row r="221" spans="2:4" ht="30" customHeight="1">
      <c r="B221" s="18" t="s">
        <v>103</v>
      </c>
      <c r="C221" s="43" t="s">
        <v>102</v>
      </c>
      <c r="D221" s="51">
        <f>D222+D223+D224+D225</f>
        <v>5263.400000000001</v>
      </c>
    </row>
    <row r="222" spans="2:4" ht="54" customHeight="1">
      <c r="B222" s="18" t="s">
        <v>101</v>
      </c>
      <c r="C222" s="43" t="s">
        <v>100</v>
      </c>
      <c r="D222" s="51">
        <v>2395.8</v>
      </c>
    </row>
    <row r="223" spans="2:4" ht="64.5" customHeight="1">
      <c r="B223" s="18" t="s">
        <v>99</v>
      </c>
      <c r="C223" s="43" t="s">
        <v>98</v>
      </c>
      <c r="D223" s="51">
        <v>17.6</v>
      </c>
    </row>
    <row r="224" spans="2:4" ht="55.5" customHeight="1">
      <c r="B224" s="18" t="s">
        <v>97</v>
      </c>
      <c r="C224" s="43" t="s">
        <v>96</v>
      </c>
      <c r="D224" s="51">
        <v>3200.8</v>
      </c>
    </row>
    <row r="225" spans="2:4" ht="57.75" customHeight="1">
      <c r="B225" s="18" t="s">
        <v>95</v>
      </c>
      <c r="C225" s="43" t="s">
        <v>94</v>
      </c>
      <c r="D225" s="51">
        <v>-350.8</v>
      </c>
    </row>
    <row r="226" spans="2:4" ht="30.75" customHeight="1">
      <c r="B226" s="34" t="s">
        <v>93</v>
      </c>
      <c r="C226" s="32" t="s">
        <v>92</v>
      </c>
      <c r="D226" s="62">
        <f>D227</f>
        <v>25</v>
      </c>
    </row>
    <row r="227" spans="2:4" ht="17.25" customHeight="1">
      <c r="B227" s="15" t="s">
        <v>17</v>
      </c>
      <c r="C227" s="42" t="s">
        <v>257</v>
      </c>
      <c r="D227" s="62">
        <f>D228</f>
        <v>25</v>
      </c>
    </row>
    <row r="228" spans="2:4" ht="14.25" customHeight="1">
      <c r="B228" s="18" t="s">
        <v>8</v>
      </c>
      <c r="C228" s="43" t="s">
        <v>91</v>
      </c>
      <c r="D228" s="51">
        <f>D229</f>
        <v>25</v>
      </c>
    </row>
    <row r="229" spans="2:4" ht="27" customHeight="1">
      <c r="B229" s="18" t="s">
        <v>14</v>
      </c>
      <c r="C229" s="43" t="s">
        <v>299</v>
      </c>
      <c r="D229" s="64">
        <f>D230</f>
        <v>25</v>
      </c>
    </row>
    <row r="230" spans="2:4" ht="32.25" customHeight="1">
      <c r="B230" s="20" t="s">
        <v>6</v>
      </c>
      <c r="C230" s="43" t="s">
        <v>90</v>
      </c>
      <c r="D230" s="51">
        <v>25</v>
      </c>
    </row>
    <row r="231" spans="2:4" ht="32.25" customHeight="1">
      <c r="B231" s="14" t="s">
        <v>89</v>
      </c>
      <c r="C231" s="32" t="s">
        <v>88</v>
      </c>
      <c r="D231" s="62">
        <f>D232</f>
        <v>1591.3</v>
      </c>
    </row>
    <row r="232" spans="2:4" ht="18" customHeight="1">
      <c r="B232" s="15" t="s">
        <v>17</v>
      </c>
      <c r="C232" s="42" t="s">
        <v>87</v>
      </c>
      <c r="D232" s="62">
        <f>D233</f>
        <v>1591.3</v>
      </c>
    </row>
    <row r="233" spans="2:4" ht="21.75" customHeight="1">
      <c r="B233" s="18" t="s">
        <v>8</v>
      </c>
      <c r="C233" s="43" t="s">
        <v>86</v>
      </c>
      <c r="D233" s="64">
        <f>D234+D235+D237+D238</f>
        <v>1591.3</v>
      </c>
    </row>
    <row r="234" spans="2:4" ht="45.75" customHeight="1">
      <c r="B234" s="18" t="s">
        <v>399</v>
      </c>
      <c r="C234" s="43" t="s">
        <v>379</v>
      </c>
      <c r="D234" s="64">
        <v>5</v>
      </c>
    </row>
    <row r="235" spans="2:4" ht="83.25" customHeight="1">
      <c r="B235" s="24" t="s">
        <v>21</v>
      </c>
      <c r="C235" s="43" t="s">
        <v>85</v>
      </c>
      <c r="D235" s="64">
        <f>D236</f>
        <v>31</v>
      </c>
    </row>
    <row r="236" spans="2:4" ht="33" customHeight="1">
      <c r="B236" s="18" t="s">
        <v>20</v>
      </c>
      <c r="C236" s="43" t="s">
        <v>84</v>
      </c>
      <c r="D236" s="51">
        <v>31</v>
      </c>
    </row>
    <row r="237" spans="2:4" ht="43.5" customHeight="1">
      <c r="B237" s="24" t="s">
        <v>83</v>
      </c>
      <c r="C237" s="43" t="s">
        <v>332</v>
      </c>
      <c r="D237" s="51">
        <v>1524.8</v>
      </c>
    </row>
    <row r="238" spans="2:4" ht="27.75" customHeight="1">
      <c r="B238" s="18" t="s">
        <v>14</v>
      </c>
      <c r="C238" s="43" t="s">
        <v>319</v>
      </c>
      <c r="D238" s="51">
        <f>D239</f>
        <v>30.5</v>
      </c>
    </row>
    <row r="239" spans="2:4" ht="28.5" customHeight="1">
      <c r="B239" s="18" t="s">
        <v>114</v>
      </c>
      <c r="C239" s="43" t="s">
        <v>331</v>
      </c>
      <c r="D239" s="51">
        <v>30.5</v>
      </c>
    </row>
    <row r="240" spans="2:4" ht="20.25" customHeight="1">
      <c r="B240" s="14" t="s">
        <v>82</v>
      </c>
      <c r="C240" s="32" t="s">
        <v>81</v>
      </c>
      <c r="D240" s="65">
        <f>D241</f>
        <v>498786.2</v>
      </c>
    </row>
    <row r="241" spans="2:4" ht="15.75" customHeight="1">
      <c r="B241" s="15" t="s">
        <v>17</v>
      </c>
      <c r="C241" s="42" t="s">
        <v>80</v>
      </c>
      <c r="D241" s="62">
        <f>D242+D248+D264+D267</f>
        <v>498786.2</v>
      </c>
    </row>
    <row r="242" spans="2:4" ht="24" customHeight="1">
      <c r="B242" s="9" t="s">
        <v>79</v>
      </c>
      <c r="C242" s="43" t="s">
        <v>78</v>
      </c>
      <c r="D242" s="64">
        <f>D243</f>
        <v>403662</v>
      </c>
    </row>
    <row r="243" spans="2:4" ht="23.25" customHeight="1">
      <c r="B243" s="18" t="s">
        <v>77</v>
      </c>
      <c r="C243" s="43" t="s">
        <v>76</v>
      </c>
      <c r="D243" s="51">
        <f>D244+D245+D246+D247</f>
        <v>403662</v>
      </c>
    </row>
    <row r="244" spans="2:4" ht="56.25" customHeight="1">
      <c r="B244" s="18" t="s">
        <v>75</v>
      </c>
      <c r="C244" s="43" t="s">
        <v>74</v>
      </c>
      <c r="D244" s="51">
        <v>378310</v>
      </c>
    </row>
    <row r="245" spans="2:4" ht="87" customHeight="1">
      <c r="B245" s="18" t="s">
        <v>73</v>
      </c>
      <c r="C245" s="48" t="s">
        <v>72</v>
      </c>
      <c r="D245" s="51">
        <v>3274.7</v>
      </c>
    </row>
    <row r="246" spans="2:4" ht="32.25" customHeight="1">
      <c r="B246" s="18" t="s">
        <v>71</v>
      </c>
      <c r="C246" s="43" t="s">
        <v>70</v>
      </c>
      <c r="D246" s="51">
        <v>2401</v>
      </c>
    </row>
    <row r="247" spans="2:4" ht="67.5" customHeight="1">
      <c r="B247" s="29" t="s">
        <v>69</v>
      </c>
      <c r="C247" s="43" t="s">
        <v>68</v>
      </c>
      <c r="D247" s="51">
        <v>19676.3</v>
      </c>
    </row>
    <row r="248" spans="2:4" ht="16.5" customHeight="1">
      <c r="B248" s="9" t="s">
        <v>67</v>
      </c>
      <c r="C248" s="43" t="s">
        <v>66</v>
      </c>
      <c r="D248" s="64">
        <f>D249+D257+D260+D262</f>
        <v>88359.2</v>
      </c>
    </row>
    <row r="249" spans="2:4" ht="27.75" customHeight="1">
      <c r="B249" s="9" t="s">
        <v>65</v>
      </c>
      <c r="C249" s="43" t="s">
        <v>64</v>
      </c>
      <c r="D249" s="51">
        <f>D250+D253+D256</f>
        <v>70284.8</v>
      </c>
    </row>
    <row r="250" spans="2:4" ht="27" customHeight="1">
      <c r="B250" s="9" t="s">
        <v>62</v>
      </c>
      <c r="C250" s="43" t="s">
        <v>63</v>
      </c>
      <c r="D250" s="51">
        <f>D251+D252</f>
        <v>43607.6</v>
      </c>
    </row>
    <row r="251" spans="2:4" ht="25.5" customHeight="1">
      <c r="B251" s="9" t="s">
        <v>62</v>
      </c>
      <c r="C251" s="43" t="s">
        <v>61</v>
      </c>
      <c r="D251" s="51">
        <v>43607.6</v>
      </c>
    </row>
    <row r="252" spans="2:4" ht="30" customHeight="1" hidden="1">
      <c r="B252" s="9" t="s">
        <v>60</v>
      </c>
      <c r="C252" s="43" t="s">
        <v>59</v>
      </c>
      <c r="D252" s="51">
        <v>0</v>
      </c>
    </row>
    <row r="253" spans="2:4" ht="30.75" customHeight="1">
      <c r="B253" s="9" t="s">
        <v>57</v>
      </c>
      <c r="C253" s="43" t="s">
        <v>58</v>
      </c>
      <c r="D253" s="51">
        <f>D254+D255</f>
        <v>26698.4</v>
      </c>
    </row>
    <row r="254" spans="2:4" ht="33" customHeight="1">
      <c r="B254" s="9" t="s">
        <v>57</v>
      </c>
      <c r="C254" s="43" t="s">
        <v>56</v>
      </c>
      <c r="D254" s="51">
        <v>26698.4</v>
      </c>
    </row>
    <row r="255" spans="2:4" ht="38.25" hidden="1">
      <c r="B255" s="9" t="s">
        <v>55</v>
      </c>
      <c r="C255" s="43" t="s">
        <v>54</v>
      </c>
      <c r="D255" s="51">
        <v>0</v>
      </c>
    </row>
    <row r="256" spans="2:4" ht="26.25" customHeight="1">
      <c r="B256" s="9" t="s">
        <v>53</v>
      </c>
      <c r="C256" s="43" t="s">
        <v>52</v>
      </c>
      <c r="D256" s="64">
        <v>-21.2</v>
      </c>
    </row>
    <row r="257" spans="2:4" ht="24" customHeight="1">
      <c r="B257" s="24" t="s">
        <v>498</v>
      </c>
      <c r="C257" s="43" t="s">
        <v>499</v>
      </c>
      <c r="D257" s="51">
        <f>D258+D259</f>
        <v>13335.9</v>
      </c>
    </row>
    <row r="258" spans="2:4" ht="24.75" customHeight="1">
      <c r="B258" s="24" t="s">
        <v>51</v>
      </c>
      <c r="C258" s="43" t="s">
        <v>50</v>
      </c>
      <c r="D258" s="51">
        <v>13335.8</v>
      </c>
    </row>
    <row r="259" spans="2:4" ht="30.75" customHeight="1">
      <c r="B259" s="18" t="s">
        <v>500</v>
      </c>
      <c r="C259" s="43" t="s">
        <v>388</v>
      </c>
      <c r="D259" s="51">
        <v>0.1</v>
      </c>
    </row>
    <row r="260" spans="2:4" ht="24" customHeight="1">
      <c r="B260" s="18" t="s">
        <v>48</v>
      </c>
      <c r="C260" s="43" t="s">
        <v>49</v>
      </c>
      <c r="D260" s="51">
        <f>D261</f>
        <v>4434.8</v>
      </c>
    </row>
    <row r="261" spans="2:4" ht="24.75" customHeight="1">
      <c r="B261" s="18" t="s">
        <v>48</v>
      </c>
      <c r="C261" s="43" t="s">
        <v>47</v>
      </c>
      <c r="D261" s="51">
        <v>4434.8</v>
      </c>
    </row>
    <row r="262" spans="2:4" ht="31.5" customHeight="1">
      <c r="B262" s="18" t="s">
        <v>302</v>
      </c>
      <c r="C262" s="43" t="s">
        <v>301</v>
      </c>
      <c r="D262" s="51">
        <f>D263</f>
        <v>303.7</v>
      </c>
    </row>
    <row r="263" spans="2:4" ht="32.25" customHeight="1">
      <c r="B263" s="21" t="s">
        <v>260</v>
      </c>
      <c r="C263" s="43" t="s">
        <v>259</v>
      </c>
      <c r="D263" s="51">
        <v>303.7</v>
      </c>
    </row>
    <row r="264" spans="2:4" ht="18" customHeight="1">
      <c r="B264" s="18" t="s">
        <v>46</v>
      </c>
      <c r="C264" s="43" t="s">
        <v>45</v>
      </c>
      <c r="D264" s="64">
        <f>D265</f>
        <v>6631.1</v>
      </c>
    </row>
    <row r="265" spans="2:4" ht="33" customHeight="1">
      <c r="B265" s="18" t="s">
        <v>44</v>
      </c>
      <c r="C265" s="43" t="s">
        <v>43</v>
      </c>
      <c r="D265" s="51">
        <f>D266</f>
        <v>6631.1</v>
      </c>
    </row>
    <row r="266" spans="2:4" ht="45" customHeight="1">
      <c r="B266" s="18" t="s">
        <v>42</v>
      </c>
      <c r="C266" s="43" t="s">
        <v>41</v>
      </c>
      <c r="D266" s="51">
        <v>6631.1</v>
      </c>
    </row>
    <row r="267" spans="2:4" ht="21.75" customHeight="1">
      <c r="B267" s="18" t="s">
        <v>8</v>
      </c>
      <c r="C267" s="43" t="s">
        <v>40</v>
      </c>
      <c r="D267" s="64">
        <f>D268</f>
        <v>133.9</v>
      </c>
    </row>
    <row r="268" spans="2:4" ht="31.5" customHeight="1">
      <c r="B268" s="18" t="s">
        <v>39</v>
      </c>
      <c r="C268" s="43" t="s">
        <v>38</v>
      </c>
      <c r="D268" s="64">
        <f>D269+D270+D271</f>
        <v>133.9</v>
      </c>
    </row>
    <row r="269" spans="2:4" ht="96" customHeight="1">
      <c r="B269" s="18" t="s">
        <v>37</v>
      </c>
      <c r="C269" s="43" t="s">
        <v>361</v>
      </c>
      <c r="D269" s="51">
        <v>79.4</v>
      </c>
    </row>
    <row r="270" spans="2:4" ht="45" customHeight="1">
      <c r="B270" s="18" t="s">
        <v>36</v>
      </c>
      <c r="C270" s="43" t="s">
        <v>362</v>
      </c>
      <c r="D270" s="51">
        <v>14.5</v>
      </c>
    </row>
    <row r="271" spans="2:4" ht="41.25" customHeight="1">
      <c r="B271" s="18" t="s">
        <v>400</v>
      </c>
      <c r="C271" s="43" t="s">
        <v>380</v>
      </c>
      <c r="D271" s="64">
        <v>40</v>
      </c>
    </row>
    <row r="272" spans="2:4" ht="29.25" customHeight="1">
      <c r="B272" s="14" t="s">
        <v>35</v>
      </c>
      <c r="C272" s="32" t="s">
        <v>34</v>
      </c>
      <c r="D272" s="62">
        <f>D273</f>
        <v>2447</v>
      </c>
    </row>
    <row r="273" spans="2:4" ht="16.5" customHeight="1">
      <c r="B273" s="15" t="s">
        <v>17</v>
      </c>
      <c r="C273" s="42" t="s">
        <v>33</v>
      </c>
      <c r="D273" s="62">
        <f>D274</f>
        <v>2447</v>
      </c>
    </row>
    <row r="274" spans="2:4" ht="18" customHeight="1">
      <c r="B274" s="18" t="s">
        <v>8</v>
      </c>
      <c r="C274" s="43" t="s">
        <v>32</v>
      </c>
      <c r="D274" s="64">
        <f>D275+D276+D278+D280+D281+D283+D284</f>
        <v>2447</v>
      </c>
    </row>
    <row r="275" spans="2:4" ht="54" customHeight="1">
      <c r="B275" s="18" t="s">
        <v>31</v>
      </c>
      <c r="C275" s="43" t="s">
        <v>320</v>
      </c>
      <c r="D275" s="64">
        <v>661.5</v>
      </c>
    </row>
    <row r="276" spans="2:4" ht="42.75" customHeight="1">
      <c r="B276" s="18" t="s">
        <v>273</v>
      </c>
      <c r="C276" s="43" t="s">
        <v>350</v>
      </c>
      <c r="D276" s="64">
        <f>D277</f>
        <v>832.8</v>
      </c>
    </row>
    <row r="277" spans="2:4" ht="46.5" customHeight="1">
      <c r="B277" s="28" t="s">
        <v>30</v>
      </c>
      <c r="C277" s="43" t="s">
        <v>29</v>
      </c>
      <c r="D277" s="51">
        <v>832.8</v>
      </c>
    </row>
    <row r="278" spans="2:4" ht="84" customHeight="1">
      <c r="B278" s="28" t="s">
        <v>21</v>
      </c>
      <c r="C278" s="43" t="s">
        <v>349</v>
      </c>
      <c r="D278" s="64">
        <f>D279</f>
        <v>30</v>
      </c>
    </row>
    <row r="279" spans="2:4" ht="33.75" customHeight="1">
      <c r="B279" s="20" t="s">
        <v>353</v>
      </c>
      <c r="C279" s="43" t="s">
        <v>352</v>
      </c>
      <c r="D279" s="51">
        <v>30</v>
      </c>
    </row>
    <row r="280" spans="2:4" ht="45" customHeight="1">
      <c r="B280" s="28" t="s">
        <v>28</v>
      </c>
      <c r="C280" s="43" t="s">
        <v>27</v>
      </c>
      <c r="D280" s="64">
        <v>35</v>
      </c>
    </row>
    <row r="281" spans="2:4" ht="27.75" customHeight="1">
      <c r="B281" s="28" t="s">
        <v>303</v>
      </c>
      <c r="C281" s="43" t="s">
        <v>351</v>
      </c>
      <c r="D281" s="64">
        <f>D282</f>
        <v>84</v>
      </c>
    </row>
    <row r="282" spans="2:4" ht="32.25" customHeight="1">
      <c r="B282" s="16" t="s">
        <v>250</v>
      </c>
      <c r="C282" s="43" t="s">
        <v>249</v>
      </c>
      <c r="D282" s="64">
        <v>84</v>
      </c>
    </row>
    <row r="283" spans="2:4" ht="51.75" customHeight="1">
      <c r="B283" s="18" t="s">
        <v>22</v>
      </c>
      <c r="C283" s="43" t="s">
        <v>334</v>
      </c>
      <c r="D283" s="64">
        <v>142.4</v>
      </c>
    </row>
    <row r="284" spans="2:4" ht="30.75" customHeight="1">
      <c r="B284" s="18" t="s">
        <v>14</v>
      </c>
      <c r="C284" s="43" t="s">
        <v>26</v>
      </c>
      <c r="D284" s="64">
        <f>D285</f>
        <v>661.3</v>
      </c>
    </row>
    <row r="285" spans="2:4" ht="26.25" customHeight="1">
      <c r="B285" s="18" t="s">
        <v>6</v>
      </c>
      <c r="C285" s="43" t="s">
        <v>333</v>
      </c>
      <c r="D285" s="51">
        <v>661.3</v>
      </c>
    </row>
    <row r="286" spans="2:4" ht="39.75" customHeight="1" hidden="1">
      <c r="B286" s="35" t="s">
        <v>237</v>
      </c>
      <c r="C286" s="32" t="s">
        <v>236</v>
      </c>
      <c r="D286" s="62">
        <f>D287</f>
        <v>0</v>
      </c>
    </row>
    <row r="287" spans="2:4" ht="19.5" customHeight="1" hidden="1">
      <c r="B287" s="18" t="s">
        <v>8</v>
      </c>
      <c r="C287" s="43" t="s">
        <v>238</v>
      </c>
      <c r="D287" s="64">
        <f>D288+D289</f>
        <v>0</v>
      </c>
    </row>
    <row r="288" spans="2:4" ht="15.75" customHeight="1" hidden="1">
      <c r="B288" s="18" t="s">
        <v>22</v>
      </c>
      <c r="C288" s="43" t="s">
        <v>251</v>
      </c>
      <c r="D288" s="51">
        <v>0</v>
      </c>
    </row>
    <row r="289" spans="2:4" ht="67.5" customHeight="1" hidden="1">
      <c r="B289" s="18" t="s">
        <v>6</v>
      </c>
      <c r="C289" s="43" t="s">
        <v>239</v>
      </c>
      <c r="D289" s="51">
        <v>0</v>
      </c>
    </row>
    <row r="290" spans="2:4" ht="30" customHeight="1">
      <c r="B290" s="14" t="s">
        <v>25</v>
      </c>
      <c r="C290" s="32" t="s">
        <v>0</v>
      </c>
      <c r="D290" s="62">
        <f>D291</f>
        <v>55</v>
      </c>
    </row>
    <row r="291" spans="2:4" ht="18.75" customHeight="1">
      <c r="B291" s="15" t="s">
        <v>17</v>
      </c>
      <c r="C291" s="42" t="s">
        <v>24</v>
      </c>
      <c r="D291" s="62">
        <f>D292</f>
        <v>55</v>
      </c>
    </row>
    <row r="292" spans="2:4" ht="16.5" customHeight="1">
      <c r="B292" s="18" t="s">
        <v>8</v>
      </c>
      <c r="C292" s="43" t="s">
        <v>23</v>
      </c>
      <c r="D292" s="64">
        <f>D293+D295</f>
        <v>55</v>
      </c>
    </row>
    <row r="293" spans="2:4" ht="80.25" customHeight="1">
      <c r="B293" s="28" t="s">
        <v>21</v>
      </c>
      <c r="C293" s="43" t="s">
        <v>304</v>
      </c>
      <c r="D293" s="64">
        <f>D294</f>
        <v>40</v>
      </c>
    </row>
    <row r="294" spans="2:4" ht="29.25" customHeight="1">
      <c r="B294" s="28" t="s">
        <v>502</v>
      </c>
      <c r="C294" s="43" t="s">
        <v>501</v>
      </c>
      <c r="D294" s="64">
        <v>40</v>
      </c>
    </row>
    <row r="295" spans="2:4" ht="57" customHeight="1">
      <c r="B295" s="18" t="s">
        <v>22</v>
      </c>
      <c r="C295" s="43" t="s">
        <v>363</v>
      </c>
      <c r="D295" s="64">
        <v>15</v>
      </c>
    </row>
    <row r="296" spans="2:4" ht="31.5" customHeight="1">
      <c r="B296" s="26" t="s">
        <v>459</v>
      </c>
      <c r="C296" s="42">
        <v>970</v>
      </c>
      <c r="D296" s="62">
        <f>D297</f>
        <v>5</v>
      </c>
    </row>
    <row r="297" spans="2:4" ht="15.75" customHeight="1">
      <c r="B297" s="15" t="s">
        <v>17</v>
      </c>
      <c r="C297" s="42" t="s">
        <v>384</v>
      </c>
      <c r="D297" s="62">
        <f>D298</f>
        <v>5</v>
      </c>
    </row>
    <row r="298" spans="2:4" ht="16.5" customHeight="1">
      <c r="B298" s="18" t="s">
        <v>8</v>
      </c>
      <c r="C298" s="43" t="s">
        <v>383</v>
      </c>
      <c r="D298" s="51">
        <f>D299</f>
        <v>5</v>
      </c>
    </row>
    <row r="299" spans="2:4" ht="30.75" customHeight="1">
      <c r="B299" s="18" t="s">
        <v>14</v>
      </c>
      <c r="C299" s="43" t="s">
        <v>382</v>
      </c>
      <c r="D299" s="51">
        <f>D300</f>
        <v>5</v>
      </c>
    </row>
    <row r="300" spans="2:4" ht="33.75" customHeight="1">
      <c r="B300" s="20" t="s">
        <v>6</v>
      </c>
      <c r="C300" s="43" t="s">
        <v>381</v>
      </c>
      <c r="D300" s="51">
        <v>5</v>
      </c>
    </row>
    <row r="301" spans="2:4" ht="36" customHeight="1">
      <c r="B301" s="59" t="s">
        <v>503</v>
      </c>
      <c r="C301" s="32" t="s">
        <v>240</v>
      </c>
      <c r="D301" s="62">
        <f>D302</f>
        <v>1084</v>
      </c>
    </row>
    <row r="302" spans="2:4" ht="18" customHeight="1">
      <c r="B302" s="15" t="s">
        <v>17</v>
      </c>
      <c r="C302" s="42" t="s">
        <v>255</v>
      </c>
      <c r="D302" s="62">
        <f>D303</f>
        <v>1084</v>
      </c>
    </row>
    <row r="303" spans="2:4" ht="17.25" customHeight="1">
      <c r="B303" s="18" t="s">
        <v>8</v>
      </c>
      <c r="C303" s="43" t="s">
        <v>241</v>
      </c>
      <c r="D303" s="51">
        <f>D304+D308+D309</f>
        <v>1084</v>
      </c>
    </row>
    <row r="304" spans="2:4" ht="84" customHeight="1">
      <c r="B304" s="28" t="s">
        <v>21</v>
      </c>
      <c r="C304" s="43" t="s">
        <v>305</v>
      </c>
      <c r="D304" s="64">
        <f>D305+D306+D307</f>
        <v>1048</v>
      </c>
    </row>
    <row r="305" spans="2:4" ht="32.25" customHeight="1">
      <c r="B305" s="28" t="s">
        <v>393</v>
      </c>
      <c r="C305" s="43" t="s">
        <v>385</v>
      </c>
      <c r="D305" s="51">
        <v>600</v>
      </c>
    </row>
    <row r="306" spans="2:4" ht="30" customHeight="1">
      <c r="B306" s="21" t="s">
        <v>262</v>
      </c>
      <c r="C306" s="43" t="s">
        <v>261</v>
      </c>
      <c r="D306" s="51">
        <v>27</v>
      </c>
    </row>
    <row r="307" spans="2:4" ht="31.5" customHeight="1">
      <c r="B307" s="17" t="s">
        <v>20</v>
      </c>
      <c r="C307" s="43" t="s">
        <v>256</v>
      </c>
      <c r="D307" s="51">
        <v>421</v>
      </c>
    </row>
    <row r="308" spans="2:4" ht="59.25" customHeight="1">
      <c r="B308" s="18" t="s">
        <v>504</v>
      </c>
      <c r="C308" s="43" t="s">
        <v>386</v>
      </c>
      <c r="D308" s="51">
        <v>6</v>
      </c>
    </row>
    <row r="309" spans="2:4" ht="35.25" customHeight="1">
      <c r="B309" s="20" t="s">
        <v>6</v>
      </c>
      <c r="C309" s="43" t="s">
        <v>387</v>
      </c>
      <c r="D309" s="51">
        <v>30</v>
      </c>
    </row>
    <row r="310" spans="2:4" ht="33.75" customHeight="1">
      <c r="B310" s="60" t="s">
        <v>19</v>
      </c>
      <c r="C310" s="61" t="s">
        <v>18</v>
      </c>
      <c r="D310" s="62">
        <f>D311</f>
        <v>8.9</v>
      </c>
    </row>
    <row r="311" spans="2:4" ht="21" customHeight="1">
      <c r="B311" s="15" t="s">
        <v>17</v>
      </c>
      <c r="C311" s="42" t="s">
        <v>16</v>
      </c>
      <c r="D311" s="62">
        <f>D312</f>
        <v>8.9</v>
      </c>
    </row>
    <row r="312" spans="2:4" ht="15.75">
      <c r="B312" s="18" t="s">
        <v>8</v>
      </c>
      <c r="C312" s="43" t="s">
        <v>15</v>
      </c>
      <c r="D312" s="51">
        <f>D313</f>
        <v>8.9</v>
      </c>
    </row>
    <row r="313" spans="2:4" ht="81.75" customHeight="1">
      <c r="B313" s="28" t="s">
        <v>21</v>
      </c>
      <c r="C313" s="43" t="s">
        <v>306</v>
      </c>
      <c r="D313" s="64">
        <f>D314</f>
        <v>8.9</v>
      </c>
    </row>
    <row r="314" spans="2:4" ht="35.25" customHeight="1">
      <c r="B314" s="17" t="s">
        <v>232</v>
      </c>
      <c r="C314" s="43" t="s">
        <v>235</v>
      </c>
      <c r="D314" s="51">
        <v>8.9</v>
      </c>
    </row>
    <row r="315" spans="2:4" ht="36" customHeight="1">
      <c r="B315" s="34" t="s">
        <v>505</v>
      </c>
      <c r="C315" s="32" t="s">
        <v>13</v>
      </c>
      <c r="D315" s="62">
        <f>D316</f>
        <v>27.9</v>
      </c>
    </row>
    <row r="316" spans="2:4" ht="17.25" customHeight="1">
      <c r="B316" s="15" t="s">
        <v>17</v>
      </c>
      <c r="C316" s="42" t="s">
        <v>307</v>
      </c>
      <c r="D316" s="62">
        <f>D317</f>
        <v>27.9</v>
      </c>
    </row>
    <row r="317" spans="2:4" ht="22.5" customHeight="1">
      <c r="B317" s="18" t="s">
        <v>8</v>
      </c>
      <c r="C317" s="43" t="s">
        <v>12</v>
      </c>
      <c r="D317" s="64">
        <f>D318</f>
        <v>27.9</v>
      </c>
    </row>
    <row r="318" spans="2:4" ht="27" customHeight="1">
      <c r="B318" s="18" t="s">
        <v>14</v>
      </c>
      <c r="C318" s="43" t="s">
        <v>310</v>
      </c>
      <c r="D318" s="64">
        <f>D319</f>
        <v>27.9</v>
      </c>
    </row>
    <row r="319" spans="2:4" ht="30.75" customHeight="1">
      <c r="B319" s="20" t="s">
        <v>6</v>
      </c>
      <c r="C319" s="43" t="s">
        <v>11</v>
      </c>
      <c r="D319" s="51">
        <v>27.9</v>
      </c>
    </row>
    <row r="320" spans="2:4" ht="21" customHeight="1">
      <c r="B320" s="34" t="s">
        <v>10</v>
      </c>
      <c r="C320" s="32" t="s">
        <v>9</v>
      </c>
      <c r="D320" s="62">
        <f>D321</f>
        <v>139.5</v>
      </c>
    </row>
    <row r="321" spans="2:4" ht="18" customHeight="1">
      <c r="B321" s="15" t="s">
        <v>17</v>
      </c>
      <c r="C321" s="42" t="s">
        <v>308</v>
      </c>
      <c r="D321" s="62">
        <f>D322</f>
        <v>139.5</v>
      </c>
    </row>
    <row r="322" spans="2:4" ht="14.25" customHeight="1">
      <c r="B322" s="18" t="s">
        <v>8</v>
      </c>
      <c r="C322" s="43" t="s">
        <v>7</v>
      </c>
      <c r="D322" s="64">
        <f>D323</f>
        <v>139.5</v>
      </c>
    </row>
    <row r="323" spans="2:4" ht="27" customHeight="1">
      <c r="B323" s="18" t="s">
        <v>14</v>
      </c>
      <c r="C323" s="43" t="s">
        <v>309</v>
      </c>
      <c r="D323" s="64">
        <f>D324</f>
        <v>139.5</v>
      </c>
    </row>
    <row r="324" spans="2:4" ht="41.25" customHeight="1">
      <c r="B324" s="20" t="s">
        <v>6</v>
      </c>
      <c r="C324" s="43" t="s">
        <v>5</v>
      </c>
      <c r="D324" s="51">
        <v>139.5</v>
      </c>
    </row>
    <row r="325" ht="44.25" customHeight="1"/>
    <row r="328" ht="30" customHeight="1"/>
    <row r="330" ht="12.75" hidden="1"/>
    <row r="331" ht="17.25" customHeight="1" hidden="1"/>
    <row r="332" ht="18" customHeight="1" hidden="1"/>
    <row r="333" ht="17.25" customHeight="1"/>
    <row r="334" ht="30.75" customHeight="1"/>
    <row r="335" ht="42" customHeight="1"/>
    <row r="337" ht="55.5" customHeight="1"/>
    <row r="338" ht="95.25" customHeight="1"/>
    <row r="339" ht="30" customHeight="1"/>
    <row r="345" ht="49.5" customHeight="1"/>
    <row r="346" ht="65.25" customHeight="1" hidden="1"/>
    <row r="347" ht="0.75" customHeight="1" hidden="1"/>
    <row r="348" ht="39.75" customHeight="1"/>
    <row r="349" ht="54" customHeight="1"/>
    <row r="350" ht="25.5" customHeight="1"/>
    <row r="353" ht="64.5" customHeight="1"/>
    <row r="356" ht="12.75" hidden="1"/>
    <row r="357" ht="18" customHeight="1" hidden="1"/>
    <row r="358" ht="42" customHeight="1" hidden="1"/>
    <row r="359" ht="18.75" customHeight="1" hidden="1"/>
    <row r="360" ht="19.5" customHeight="1"/>
    <row r="361" ht="15.75" customHeight="1"/>
    <row r="362" ht="15.75" customHeight="1"/>
    <row r="363" ht="29.25" customHeight="1"/>
    <row r="365" ht="27.75" customHeight="1"/>
    <row r="366" ht="40.5" customHeight="1"/>
    <row r="367" ht="44.25" customHeight="1"/>
    <row r="368" ht="18" customHeight="1"/>
    <row r="369" ht="18.75" customHeight="1"/>
    <row r="370" ht="104.25" customHeight="1"/>
    <row r="371" ht="19.5" customHeight="1" hidden="1"/>
    <row r="372" ht="29.25" customHeight="1"/>
    <row r="373" ht="42.75" customHeight="1"/>
    <row r="378" ht="48.75" customHeight="1"/>
    <row r="379" ht="18.75" customHeight="1"/>
    <row r="380" ht="17.25" customHeight="1"/>
    <row r="381" ht="27" customHeight="1"/>
    <row r="382" ht="43.5" customHeight="1"/>
    <row r="383" ht="43.5" customHeight="1"/>
  </sheetData>
  <sheetProtection/>
  <mergeCells count="9">
    <mergeCell ref="B11:D11"/>
    <mergeCell ref="B10:D10"/>
    <mergeCell ref="C2:D2"/>
    <mergeCell ref="C3:D3"/>
    <mergeCell ref="C7:D7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12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2020-05-13T11:33:09Z</dcterms:modified>
  <cp:category/>
  <cp:version/>
  <cp:contentType/>
  <cp:contentStatus/>
</cp:coreProperties>
</file>