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Лист1!$E$181</definedName>
  </definedNames>
  <calcPr calcId="125725" refMode="R1C1"/>
</workbook>
</file>

<file path=xl/calcChain.xml><?xml version="1.0" encoding="utf-8"?>
<calcChain xmlns="http://schemas.openxmlformats.org/spreadsheetml/2006/main">
  <c r="I92" i="1"/>
  <c r="H143" l="1"/>
  <c r="H145"/>
  <c r="G145"/>
  <c r="G148"/>
  <c r="H148" s="1"/>
  <c r="G149"/>
  <c r="H149" s="1"/>
  <c r="G119"/>
  <c r="G84"/>
  <c r="H174" l="1"/>
  <c r="G121"/>
  <c r="H121" s="1"/>
  <c r="G118"/>
  <c r="H118" s="1"/>
  <c r="G88"/>
  <c r="G85"/>
  <c r="G69"/>
  <c r="G68"/>
  <c r="G70"/>
  <c r="G72"/>
  <c r="G131" l="1"/>
  <c r="H131" s="1"/>
  <c r="G108"/>
  <c r="H108" s="1"/>
  <c r="G109"/>
  <c r="H109" s="1"/>
  <c r="G110"/>
  <c r="H110" s="1"/>
  <c r="G111"/>
  <c r="H111" s="1"/>
  <c r="G112"/>
  <c r="H112" s="1"/>
  <c r="G113"/>
  <c r="H113" s="1"/>
  <c r="G107"/>
  <c r="G101"/>
  <c r="H101" s="1"/>
  <c r="G100"/>
  <c r="H100" s="1"/>
  <c r="G141"/>
  <c r="H141" s="1"/>
  <c r="G139"/>
  <c r="G122"/>
  <c r="H122" s="1"/>
  <c r="H119"/>
  <c r="G96"/>
  <c r="H96" s="1"/>
  <c r="G97"/>
  <c r="H97" s="1"/>
  <c r="G43"/>
  <c r="G42"/>
  <c r="G6" l="1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H42"/>
  <c r="H43"/>
  <c r="G44"/>
  <c r="H44" s="1"/>
  <c r="G45"/>
  <c r="H45" s="1"/>
  <c r="G46"/>
  <c r="H46" s="1"/>
  <c r="G47"/>
  <c r="H47" s="1"/>
  <c r="G48"/>
  <c r="H48" s="1"/>
  <c r="H139"/>
  <c r="G105"/>
  <c r="H105" s="1"/>
  <c r="G94"/>
  <c r="H94" s="1"/>
  <c r="G95"/>
  <c r="H95" s="1"/>
  <c r="G102"/>
  <c r="H102" s="1"/>
  <c r="H103"/>
  <c r="G104"/>
  <c r="H104" s="1"/>
  <c r="H106"/>
  <c r="H107"/>
  <c r="G114"/>
  <c r="H114" s="1"/>
  <c r="G115"/>
  <c r="H115" s="1"/>
  <c r="H117"/>
  <c r="G120"/>
  <c r="H120" s="1"/>
  <c r="G123"/>
  <c r="H123" s="1"/>
  <c r="G124"/>
  <c r="H124" s="1"/>
  <c r="G125"/>
  <c r="H125" s="1"/>
  <c r="G126"/>
  <c r="H126" s="1"/>
  <c r="G127"/>
  <c r="H127" s="1"/>
  <c r="G128"/>
  <c r="H128" s="1"/>
  <c r="G129"/>
  <c r="H129" s="1"/>
  <c r="G132"/>
  <c r="H132" s="1"/>
  <c r="G133"/>
  <c r="H133" s="1"/>
  <c r="G134"/>
  <c r="H134" s="1"/>
  <c r="G135"/>
  <c r="H135" s="1"/>
  <c r="H136"/>
  <c r="G137"/>
  <c r="H137" s="1"/>
  <c r="G142"/>
  <c r="H142" s="1"/>
  <c r="G93"/>
  <c r="H93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50"/>
  <c r="H50" s="1"/>
  <c r="H181"/>
  <c r="H182"/>
  <c r="H183"/>
  <c r="H184"/>
  <c r="G179"/>
  <c r="H179" s="1"/>
  <c r="G180"/>
  <c r="H180" s="1"/>
  <c r="G178"/>
  <c r="H178" s="1"/>
  <c r="H169"/>
  <c r="H170"/>
  <c r="H171"/>
  <c r="H172"/>
  <c r="H173"/>
  <c r="G163"/>
  <c r="H163" s="1"/>
  <c r="G164"/>
  <c r="H164" s="1"/>
  <c r="G162"/>
  <c r="H162" s="1"/>
  <c r="G161"/>
  <c r="H161" s="1"/>
  <c r="G160"/>
  <c r="H160" s="1"/>
  <c r="G154"/>
  <c r="H154" s="1"/>
  <c r="G155"/>
  <c r="H155" s="1"/>
  <c r="G156"/>
  <c r="H156" s="1"/>
  <c r="G157"/>
  <c r="H157" s="1"/>
  <c r="G158"/>
  <c r="H158" s="1"/>
  <c r="G159"/>
  <c r="H159" s="1"/>
  <c r="G165"/>
  <c r="H165" s="1"/>
  <c r="G166"/>
  <c r="H166" s="1"/>
  <c r="G167"/>
  <c r="H167" s="1"/>
  <c r="G175"/>
  <c r="H175" s="1"/>
  <c r="G176"/>
  <c r="H176" s="1"/>
  <c r="G153"/>
  <c r="H153" s="1"/>
  <c r="G152"/>
  <c r="H152" s="1"/>
  <c r="G151"/>
  <c r="H151" s="1"/>
  <c r="G91"/>
  <c r="H91" s="1"/>
  <c r="G90"/>
  <c r="H90" s="1"/>
  <c r="G89"/>
  <c r="H89" s="1"/>
  <c r="H88"/>
  <c r="G87"/>
  <c r="H87" s="1"/>
  <c r="G86"/>
  <c r="H86" s="1"/>
  <c r="H85"/>
  <c r="H84"/>
  <c r="G83"/>
  <c r="H83" s="1"/>
  <c r="G82"/>
  <c r="H82" s="1"/>
  <c r="G80"/>
  <c r="H80" s="1"/>
  <c r="G81"/>
  <c r="H81" s="1"/>
  <c r="G78"/>
  <c r="H78" s="1"/>
  <c r="G79"/>
  <c r="H79" s="1"/>
  <c r="G76"/>
  <c r="H76" s="1"/>
  <c r="G77"/>
  <c r="H77" s="1"/>
  <c r="H72"/>
  <c r="G73"/>
  <c r="H73" s="1"/>
  <c r="G74"/>
  <c r="H74" s="1"/>
  <c r="G75"/>
  <c r="H75" s="1"/>
  <c r="G71"/>
  <c r="H71" s="1"/>
  <c r="H70"/>
  <c r="H69"/>
  <c r="H68"/>
  <c r="G67"/>
  <c r="H67" s="1"/>
  <c r="G66"/>
  <c r="H66" s="1"/>
  <c r="I150" l="1"/>
  <c r="I65"/>
  <c r="I49"/>
  <c r="I5"/>
  <c r="I177"/>
</calcChain>
</file>

<file path=xl/sharedStrings.xml><?xml version="1.0" encoding="utf-8"?>
<sst xmlns="http://schemas.openxmlformats.org/spreadsheetml/2006/main" count="422" uniqueCount="251">
  <si>
    <t>№</t>
  </si>
  <si>
    <t>Показатель (индикатор)</t>
  </si>
  <si>
    <t>Единица измерения</t>
  </si>
  <si>
    <t>Значения показателей муниципальной программы</t>
  </si>
  <si>
    <t>п/п</t>
  </si>
  <si>
    <t>Год предшествующий отчетному (2022)</t>
  </si>
  <si>
    <t>План</t>
  </si>
  <si>
    <t>Факт</t>
  </si>
  <si>
    <t>Охват обучающихся в муниципальных общеобразовательных организациях различными формами наставничества, в том числе с применением лучших практик обмена опытом между обучающимися и привлечением представителей работодателей к этой деятельности, с учетом разработанной методологии наставничества обучающихся общеобразовательных организаций</t>
  </si>
  <si>
    <t>%</t>
  </si>
  <si>
    <t>Доля муниципальных общеобразовательных организаций, в которых реализуются механизмы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</t>
  </si>
  <si>
    <t>Доля муниципальных общеобразовательных организаций, в которых созданы и функционируют Центры образования цифрового и гуманитарного профилей, естественнонаучной и технологической направленностей «Точка роста»</t>
  </si>
  <si>
    <t>Доля муниципальных общеобразовательных организаций, реализующих программы начального, основного и среднего общего образования в сетевой форме.</t>
  </si>
  <si>
    <t>Доля муниципальных общеобразовательных организаций, в которых создана материально-техническая база для внедрения цифровой образовательной среды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</si>
  <si>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 – сервисной платформе цифровой образовательной среды</t>
  </si>
  <si>
    <t>Доля педагогических работников, использующих сервисы федеральной информационно – сервисной платформы цифровой образовательной среды</t>
  </si>
  <si>
    <t>Доля муниципальных общеобразовательных организаций, использующих сервисы федеральной информационно – сервисной платформы цифровой образовательной среды при реализации программ основного общего образования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</si>
  <si>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профориентацию»</t>
  </si>
  <si>
    <t>чел.</t>
  </si>
  <si>
    <t>Доля детей, охваченных деятельностью региональных центров выявления, поддержки и развития способностей и талантов у детей и молодежи, технопарков «Кванториум» и центров IT – куб</t>
  </si>
  <si>
    <t>Доля детей в возрасте от 5 до 18 лет, охваченных дополнительным образованием</t>
  </si>
  <si>
    <t>Доля детей, охваченных системой персонифицированного финансирования дополнительного образования детей</t>
  </si>
  <si>
    <t>Доля детей в возрасте от 5 до 18 лет, охваченных дополнительными общеразвивающими программами технической и естественнонаучной направленностей</t>
  </si>
  <si>
    <t>Доля детей с ограниченными возможностями здоровья от общего числа детей указанной категории, охваченных дополнительными общеобразовательными программами, в том числе с использованием дистанционных технологий</t>
  </si>
  <si>
    <t>Доля обучающихся организаций, осуществляющих образовательную деятельность по дополнительным общеобразовательным программам, вовлечённых в различные формы наставничества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</si>
  <si>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будущее!»</t>
  </si>
  <si>
    <t>Доступность дошкольного образования для детей дошкольного возраста</t>
  </si>
  <si>
    <t>Доля обучающихся, охваченным горячим питанием в образовательных организациях</t>
  </si>
  <si>
    <t>Количество сотрудников Комитета образования,</t>
  </si>
  <si>
    <t>в т.ч. отдела опеки и попечительства),</t>
  </si>
  <si>
    <t>Охват детей в возрасте от 3-х до 7 лет, дошкольным образованием</t>
  </si>
  <si>
    <t>Охват детей от 1 года до 7 лет дошкольным образованием</t>
  </si>
  <si>
    <t>Доля обучающихся в общеобразовательных организациях, которым предоставлены условия обучения, соответствующие современным требованиям (в общей численности обучающихся по основным программам общего образования)</t>
  </si>
  <si>
    <t>Удельный вес численности обучающихся, занимающихся в одну смену, в общей численности обучающихся в общеобразовательных организациях</t>
  </si>
  <si>
    <t>Доля детей с ограниченными возможностями здоровья, детей-инвалидов, которым созданы условия для получения качественного образования (в том числе с использованием ДОТ) в муниципальных общеобразовательных организациях в общей численности детей с ограниченными возможностями здоровья, детей-инвалидов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</si>
  <si>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</si>
  <si>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с нарастающим итогом с 2021 года</t>
  </si>
  <si>
    <t>Ед.</t>
  </si>
  <si>
    <t>Доля школьников, получающих бесплатное питание</t>
  </si>
  <si>
    <t>Доля обучающихся муниципальных общеобразовательных организаций, непосредственно вовлеченных в мероприятия патриотической направленности</t>
  </si>
  <si>
    <t>Доля образовательных организаций, охваченных мероприятиями независимой оценки качества условий осуществления образовательной деятельности (НОКО)</t>
  </si>
  <si>
    <t>Доля учителей общеобразовательных организаций, вовлеченных в национальную систему профессионального роста педагогических работников</t>
  </si>
  <si>
    <t>Доля педагогических работников образовательных организаций Ленинградской области, которым при прохождении аттестации присвоена первая или высшая категория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</si>
  <si>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</si>
  <si>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Доля учителей в возрасте до 35 лет, вовлеченных в различные формы поддержки и сопровождения в первые три года работы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</si>
  <si>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</si>
  <si>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>Удельный вес численности детей, обучающихся по программам дополнительного образования, участвующих в олимпиадах и конкурсах регионального, федерального, международного уровня, в общей численности обучающихся по программам дополнительного образования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</si>
  <si>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</si>
  <si>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количестве муниципальных общеобразовательных организаций</t>
  </si>
  <si>
    <t>Доля детей в возрасте от 6 до 17 лет (включительно) на территории Волосовского муниципального района, охваченных организованными формами отдыха детей и подростков (в общем количестве детей указанной категории)</t>
  </si>
  <si>
    <t>Доля детей, обучающихся в муниципальных общеобразовательных организациях, находящихся в трудной жизненной ситуации, для которых организован отдых в каникулярное время</t>
  </si>
  <si>
    <t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</t>
  </si>
  <si>
    <t>Доля детей, оставшихся без попечения родителей</t>
  </si>
  <si>
    <t>Доля детей, оставшихся без попечения родителей, находящихся в семьях опекунов и приемных родителей</t>
  </si>
  <si>
    <t>Муниципальная программа «Современное образование в Волосовском муниципальном районе Ленинградской области»</t>
  </si>
  <si>
    <t>Процент исполнения</t>
  </si>
  <si>
    <t>Пересчёт</t>
  </si>
  <si>
    <t xml:space="preserve">Количество совершенных преступлений  </t>
  </si>
  <si>
    <t>Единиц</t>
  </si>
  <si>
    <t>Количество преступлений, совершенных лицами в состоянии алкогольного и наркотического опьянения</t>
  </si>
  <si>
    <t>Количество раскрытых преступлений и правонарушений с использованием АПК АИС «Безопасный город» от общего количества зарегистрированных преступлений</t>
  </si>
  <si>
    <t>Количество лиц, больных наркоманией, состоящих на диспансерном учете</t>
  </si>
  <si>
    <t>Человек</t>
  </si>
  <si>
    <t>Доля раскрываемости преступлений</t>
  </si>
  <si>
    <t xml:space="preserve">Проведение тренировок  при угрозе совершения (совершении) террористического акта </t>
  </si>
  <si>
    <t>Количество</t>
  </si>
  <si>
    <t>Муниципальная программа «Безопасность Волосовского муниципального района Ленинградской области»</t>
  </si>
  <si>
    <t>Количество образовательных организаций Волосовского муниципального района, оснащенных КЭВ</t>
  </si>
  <si>
    <t xml:space="preserve">Количество образовательных организаций  Волосовского муниципального района, оснащенных системами видеонаблюдения </t>
  </si>
  <si>
    <t xml:space="preserve">Количество  школьных автобусов, оснащенных аппаратурой спутниковой навигации ГЛОНАСС </t>
  </si>
  <si>
    <t xml:space="preserve">Количество образовательных организаций Волосовского муниципального района, оснащенных АПС </t>
  </si>
  <si>
    <t xml:space="preserve">Количество образовательных организаций Волосовского муниципального района, оснащенных кнопками вывода сигнала о срабатывании АПС в пожарную часть </t>
  </si>
  <si>
    <t>Доля обеспечения работоспособности пожарных кранов, лестниц, рукавов, гидрантов в образовательных организациях Волосовского  муниципального района в соответствии с законодательством РФ</t>
  </si>
  <si>
    <t>Обучение руководителей и членов ДПД образовательных организаций Волосовского муниципального района правилам пожарной безопасности</t>
  </si>
  <si>
    <t xml:space="preserve">Количество дорожно-транспортных происшествий (ДТП) с пострадавшими </t>
  </si>
  <si>
    <t>Единиц/человек</t>
  </si>
  <si>
    <t>69/104</t>
  </si>
  <si>
    <t xml:space="preserve">Количество лиц, погибших в результате ДТП  </t>
  </si>
  <si>
    <t xml:space="preserve">Оснащение дошкольных образовательных и общеобразовательных организаций Волосовского муниципального района детскими мобильными автогородками для проведения занятий по ПДД с дошкольниками и учащимися младших классов </t>
  </si>
  <si>
    <t xml:space="preserve">Количество  световозвращающих приспособлений  для дошкольников и учащихся младших классов </t>
  </si>
  <si>
    <t>Количество приборов, спецсредств, техники для ликвидации ЧС и по ГО, приобретенных в отчетном периоде</t>
  </si>
  <si>
    <t>Численность руководителей и специалистов, обученных по программе ГО и ЧС и подготовленных к действиям в ЧС</t>
  </si>
  <si>
    <t>Создание муниципальной системы оповещения и информирования населения в чрезвычайных ситуациях мирного и военного времени</t>
  </si>
  <si>
    <t>Количество охваченных поселений</t>
  </si>
  <si>
    <t>Количество образовательных организаций,  обеспеченных охраной объектов (территорий) сотрудниками частных охранных организаций</t>
  </si>
  <si>
    <t>Количество субъектов малого предпринимательства Волосовского муниципального района Ленинградской области, которым оказана поддержка на организацию предпринимательской деятельности</t>
  </si>
  <si>
    <t>единиц</t>
  </si>
  <si>
    <t>Количество новых рабочих мест, созданных субъектами малого предпринимательства Волосовского района, которым оказана поддержка на организацию предпринимательской деятельности</t>
  </si>
  <si>
    <t xml:space="preserve">Количество утвержденных проектов на строительство (реконструкцию) автомобильных дорог общего пользования местного значения </t>
  </si>
  <si>
    <t>Доля  муниципальных  автомобильных дорог, не отвечающих нормативным требованиям, от общей протяженности муниципальных автомобильных  дорог</t>
  </si>
  <si>
    <t>Площадь жилых помещений, находящихся в муниципальной собственности Волосовского муниципального района, используемая для расчета взносов на капитальный ремонт общего имущества многоквартирных домов</t>
  </si>
  <si>
    <t>кв.м.</t>
  </si>
  <si>
    <t>Количество приобретенных муниципальных квартир</t>
  </si>
  <si>
    <t xml:space="preserve">Количество специалистов бюджетной сферы, которым предоставлено муниципальное жилье  </t>
  </si>
  <si>
    <t>человек</t>
  </si>
  <si>
    <t>Протяженность трубопровода, замененного в рамках ремонта участков сетей водопровода</t>
  </si>
  <si>
    <t>м</t>
  </si>
  <si>
    <t>Объем принятых Концессионером сточных вод, всего</t>
  </si>
  <si>
    <t>тыс.куб.м</t>
  </si>
  <si>
    <t>Удельное количество аварий и засоров в расчете на протяженность канализационной сети в год</t>
  </si>
  <si>
    <t>ед./км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</si>
  <si>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</si>
  <si>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Объем полезного отпуска воды Концессионером, всего</t>
  </si>
  <si>
    <t>тыс. куб.м</t>
  </si>
  <si>
    <t>Количество перерывов в подаче воды, местах исполнения обязательств организацией, осуществляющей холодное водоснабжение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</t>
  </si>
  <si>
    <t>Доля проб питьевой воды, подаваемой с источников водоснабжения, водопроводных станций и иных объектов централизованной системы водоснабжения в распределительную водопроводную сеть, не соответствующих установленным требованиям,в общем объеме проб, отобранных по результатам производственного контроля качества питьевой воды</t>
  </si>
  <si>
    <t>Производство картофеля в  сельхозпредприятиях района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</si>
  <si>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</si>
  <si>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</si>
  <si>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</si>
  <si>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</si>
  <si>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 xml:space="preserve">Производство  рыбы  в замкнутой системе водообеспечения </t>
  </si>
  <si>
    <t>Производство  рыбы  в открытых бассейнах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</si>
  <si>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</si>
  <si>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>Количество  субъектов малого и среднего предпринимательства в расчете на 1000  человек населения</t>
  </si>
  <si>
    <t>единиц на 1000 человек</t>
  </si>
  <si>
    <t xml:space="preserve">Количество проведенных мероприятий, направленных на развитие малого и среднего предпринимательства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</si>
  <si>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>Количество статей, посвященных деятельности субъектов малого и среднего предпринимательства, социального предпринимательства и наиболее заметным событиям в их бизнесе, размещенных в СМИ, заказчиком которых является администрация Волосовского муниципального района</t>
  </si>
  <si>
    <t>ед./см.кв</t>
  </si>
  <si>
    <t>Количество обучившихся в рамках программы учебно-методического курса по введению в предпринимательство, организованного администрацией Волосовского муниципального района</t>
  </si>
  <si>
    <t xml:space="preserve">Количество участников мероприятий, направленных на развитие малого и среднего предпринимательства, организованных администрацией Волосовского муниципального района </t>
  </si>
  <si>
    <t>Объем закупок для муниципальных нужд, размещенных у субъектов малого предпринимательства, социально ориентированных некоммерческих организаций, от совокупного годового объема закупок, рассчитанного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</si>
  <si>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Оборот малых и средних предприятий</t>
  </si>
  <si>
    <t>млрд.руб.</t>
  </si>
  <si>
    <t xml:space="preserve">Коэффициент "рождаемости" субъектов МСП </t>
  </si>
  <si>
    <t>Обеспеченность населения площадью стационарных торговых объектов, на начало года</t>
  </si>
  <si>
    <t>кв.м/1000 чел.населения</t>
  </si>
  <si>
    <t>Количество мастер-классов с участием мастеров народных художественных промыслов и ремесел, организованных администрацией Волосовского муниципального района</t>
  </si>
  <si>
    <t>тыс.        человек</t>
  </si>
  <si>
    <t>тыс.     человек</t>
  </si>
  <si>
    <t xml:space="preserve">Количество отчетов по форме 1-ПП
</t>
  </si>
  <si>
    <t xml:space="preserve">Количество отчетов по форме 1-ПОТРЕБ
</t>
  </si>
  <si>
    <t>ед.</t>
  </si>
  <si>
    <t>Дороги в отношении которых проводился текущий ремонт (количество, площадь отремонтированного полотна)</t>
  </si>
  <si>
    <t xml:space="preserve">единиц / кв. м </t>
  </si>
  <si>
    <t>Дороги в отношении которых проводился капитальный ремонт (количество, площадь отремонтированного полотна)</t>
  </si>
  <si>
    <t>Количество жалоб населения на качество выполнения мероприятий по зимнему и летнему содержанию дорог</t>
  </si>
  <si>
    <t>Количество полигонов ТКО, находящихся в муниципальной собственности, закрытых на рекультивацию</t>
  </si>
  <si>
    <t>Наличие проекта рекультивации полигона ТБО, находящегося в муниципальной собственности</t>
  </si>
  <si>
    <t>да/нет</t>
  </si>
  <si>
    <t>Количество лабораторных исследований компонентов природной среды для экологического мониторинга объекта размещения отходов производства и потребления, полигона ТКО</t>
  </si>
  <si>
    <t>раз в год</t>
  </si>
  <si>
    <t xml:space="preserve">Количество ликвидированных несанкционированных свалок </t>
  </si>
  <si>
    <t>единиц / м.куб.</t>
  </si>
  <si>
    <t>Количество межпоселенческих мест захоронения на территории Волосовского района</t>
  </si>
  <si>
    <t>Наличие утвержденной Стратегии социально-экономического развития муниципального образования Волосовский муниципальный район Ленинградской области и Плана мероприятий по реализации Стратегии</t>
  </si>
  <si>
    <t>Периодичность  формирования, актуализации и опубликования  паспортов (информации) инвестиционных площадок (инвестиционных проектов), в том числе в системе ИРИС</t>
  </si>
  <si>
    <t>Количество площадок, включенных в каталог инвестиционных площадок Волосовского района Ленинградской области</t>
  </si>
  <si>
    <t>Предоставление статистических показателей органом Росстата согласно графику их представления (крупные и средние предприятия, предприятия малого бизнеса, микропредприятия)</t>
  </si>
  <si>
    <t>кол-во показателей</t>
  </si>
  <si>
    <t>Количество экземпляров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</si>
  <si>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Количество публикаций рекламно-информационных материалов в печатных изданиях и СМИ ко Дню рождения Ленинградской области</t>
  </si>
  <si>
    <t>кол-во публ-ий / см.кв.</t>
  </si>
  <si>
    <t>Количество экземпляров полиграфической и сувенирной продукции для целей развития экономики Волосовского района</t>
  </si>
  <si>
    <t xml:space="preserve">Количество выданных разрешений на установку рекламных конструкций на территории муниципального образования Волосовский муниципальный район Ленинградской области </t>
  </si>
  <si>
    <t>Количество мест размещения рекламных конструкций, добавленных в схему размещения рекламных конструкций Волосовского муниципального района Ленинградской области</t>
  </si>
  <si>
    <t>Количество демонтированных незаконно установленных рекламных конструкций</t>
  </si>
  <si>
    <t>Муниципальная программа «Устойчивое развитие Волосовского муниципального района Ленинградской области»</t>
  </si>
  <si>
    <t>2/2000</t>
  </si>
  <si>
    <t>да</t>
  </si>
  <si>
    <t>1/1000</t>
  </si>
  <si>
    <t>2 / 2900</t>
  </si>
  <si>
    <t>6/270</t>
  </si>
  <si>
    <t>Муниципальная программа «Управление муниципальными финансами Волосовского муниципального района Ленинградской области»</t>
  </si>
  <si>
    <t>Количество работников администрации муниципального образования Волосовский муниципальный район Ленинградской области</t>
  </si>
  <si>
    <t>Количество сотрудников, постоянно обеспеченных мобильной телефонной связью, от числа подлежащих обеспечению</t>
  </si>
  <si>
    <t>Исполнение расходных обязательств бюджета муниципального образования Волосовское городское поселение</t>
  </si>
  <si>
    <t>в % к годовому назначению</t>
  </si>
  <si>
    <t>Уровень исполнения плановых назначений налоговых и неналоговых доходов бюджета МО Волосовское городское поселение</t>
  </si>
  <si>
    <t>Доля муниципальных служащих с высшим  образованием</t>
  </si>
  <si>
    <t>Количество муниципальных служащих, прошедших повышение квалификации от общего числа муниципальных служащих, подлежащих обучению</t>
  </si>
  <si>
    <t>Обеспечение сотрудников администрации доступом к справочно-правовой системе</t>
  </si>
  <si>
    <t>Подготовка и размещение информации о деятельности органов местного самоуправления в местных печатных и электронных СМИ</t>
  </si>
  <si>
    <t>полоса</t>
  </si>
  <si>
    <t>Количество эфирного времени вышедших в эфир информационных видеосюжетов ОМСУ МО Волосовский муниципальный район Ленинградской области</t>
  </si>
  <si>
    <t>мин.</t>
  </si>
  <si>
    <t>Уровень исполнения плановых назначений по доходам, получаемых в виде арендной платы за земельные участки, а также средства от продажи права на заключение договоров аренды указанных земельных участков.</t>
  </si>
  <si>
    <t>Не менее 95% от плана</t>
  </si>
  <si>
    <t>Уровень исполнения плановых назначений по доходам от сдачи в аренду имущества, составляющего казну муниципальных районов.</t>
  </si>
  <si>
    <t>Уровень исполнения плановых назначений по доходам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районами.</t>
  </si>
  <si>
    <t>Уровень исполнения плановых назначений по доходам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</si>
  <si>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Уровень исполнения плановых назначений по доходам от продажи земельных участков.</t>
  </si>
  <si>
    <t>Доля земельных участков, предоставленных физическим (юридическим) лицам из числа земельных участков, поставленных  на ГКУ.</t>
  </si>
  <si>
    <t>Доля земельных участков, вовлеченных в налоговый оборот от общей площади земельных участков, составляющих территорию Волосовского муниципального района.</t>
  </si>
  <si>
    <t>Количество контрольно-надзорных мероприятий в рамках муниципального земельного контроля.</t>
  </si>
  <si>
    <t>Кол-во в год</t>
  </si>
  <si>
    <t>Наличие актуализированных генеральных планов в сельских поселениях:</t>
  </si>
  <si>
    <t>Да\нет</t>
  </si>
  <si>
    <t>нет</t>
  </si>
  <si>
    <t>Бегуницкое сельское поселение Волосовского района</t>
  </si>
  <si>
    <t>Большеврудское сельское поселение Волосовского района</t>
  </si>
  <si>
    <t>Рабитицкое сельское поселение Волосовского района</t>
  </si>
  <si>
    <t>Калитинское сельское поселение Волосовского района</t>
  </si>
  <si>
    <t>Клопицкое сельское поселение Волосовского района</t>
  </si>
  <si>
    <t>Наличие актуализированной Схемы территориального планирования Волосовского муниципального района Ленинградской области</t>
  </si>
  <si>
    <t>Количество сотрудников обеспечивающих функции Совета депутатов администрации муниципального образования Волосовский муниципальный район</t>
  </si>
  <si>
    <t>Количество сотрудников финансово-бюджетного контроля администрации муниципального образования Волосовский муниципальный район</t>
  </si>
  <si>
    <t>Муниципальная программа «Муниципальное управление муниципального образования Волосовского муниципального района Ленинградской области»</t>
  </si>
  <si>
    <t>Уровень исполнения плановых назначений налоговых и неналоговых доходов бюджета района</t>
  </si>
  <si>
    <t>Доля  расходов  районного бюджета, формируемых в рамках программ к общему объему расходов районного бюджета</t>
  </si>
  <si>
    <t>Исполнение расходных обязательств бюджета района</t>
  </si>
  <si>
    <t>Расчет дотаций на выравнивание бюджетной обеспеченности поселений за счет средств областного бюджета Ленинградской области в соответствии с порядком расчета</t>
  </si>
  <si>
    <t>Да/нет</t>
  </si>
  <si>
    <t>Размещение решения о бюджете на официальном сайте муниципального образования</t>
  </si>
  <si>
    <t>Размещение решения об исполнении бюджета на официальном сайте муниципального образования</t>
  </si>
  <si>
    <t>Размещение на официальном сайте муниципального образования "Бюджета для граждан" по проекту решения о бюджете и по годовому отчету об исполнении бюджета</t>
  </si>
  <si>
    <t>Муниципальная программа «Демографическое развитие Волосовского муниципального района Ленинградской области»</t>
  </si>
  <si>
    <t>Доля населения занимающегося физической культурой и спортом в возрасте от 3х лет и старше</t>
  </si>
  <si>
    <t xml:space="preserve">%  </t>
  </si>
  <si>
    <t>Количество занимающихся по программе спортивной подготовки</t>
  </si>
  <si>
    <t>Доля населения зарегистрированного в ЭБД ГТО от общей численности населения района</t>
  </si>
  <si>
    <t>Доля населения выполнившего нормативы ВФСК ГТО на знаки отличия от общей численности населения МР, принявшего участие в выполнении нормативов</t>
  </si>
  <si>
    <t>Количество мероприятий по гражданско-патриотическому и духовно-нравственному воспитанию молодёжи</t>
  </si>
  <si>
    <t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муниципальных учреждений, в добровольческую (волонтерскую) деятельность</t>
  </si>
  <si>
    <t xml:space="preserve">Число участников мероприятий по профилактике правонарушений и рискованного поведения в молодежной среде </t>
  </si>
  <si>
    <t>Число реализованных областных социально-культурных проектов</t>
  </si>
  <si>
    <t>Количество выездов юношеских команд спортивной направленности (спортсменов) на региональные соревнования</t>
  </si>
  <si>
    <t xml:space="preserve">Человек </t>
  </si>
  <si>
    <t>Число реализованных мероприятий, направленных укрепление здоровья и продление активного долголетия старшего поколения</t>
  </si>
  <si>
    <t xml:space="preserve">Количество членов Совета ветеранов  муниципального образования Волосовский муниципальный район Ленинградской области </t>
  </si>
  <si>
    <t xml:space="preserve">Количеств мероприятий, посвященных чествованию первого, сотого, двухсотого и т.д. ребенка </t>
  </si>
  <si>
    <t>Количество супружеских пар, проживших в браке 50 (60-70-75) лет, принявших участие в районных социально – значимых мероприятиях</t>
  </si>
  <si>
    <t>Количество  пар</t>
  </si>
  <si>
    <t>0</t>
  </si>
  <si>
    <t>Отчетный год (2022)</t>
  </si>
  <si>
    <t>Доля  молодежи в возрасте до 35 лет, вовлеченной в социальную деятельность через увеличение охвата гражданско-патриотическими и духовно-нравственными мероприятиями (13979 чел. по состоянию на 01.01.2021)</t>
  </si>
  <si>
    <t xml:space="preserve">Количество граждан, получивших единовременную денежную выплату на проведение капитального ремонта индивидуальных жилых домов. </t>
  </si>
  <si>
    <t>70/106</t>
  </si>
  <si>
    <t>Количество (штук, литров, кг)</t>
  </si>
  <si>
    <t>36 шт.</t>
  </si>
  <si>
    <t>475 шт. 600 л. 10 кг</t>
  </si>
  <si>
    <t xml:space="preserve">   Количество вновь приобретенного и установлен. об-я  (приборов, оргтехники, камер видеонаблюд. и т.д.)</t>
  </si>
  <si>
    <t>Проведение конкурсов  профессионального мастерства</t>
  </si>
  <si>
    <t>кол-во</t>
  </si>
  <si>
    <t xml:space="preserve">Количество экземпляров информационно-справочных, методических и презентационных материалов, посвященных вопросам развития малого и среднего предпринимательства </t>
  </si>
  <si>
    <t>Количество вновь созданных  субъектов МСП, зарегистрировавшихся в отчетном году на территории Волосовского района в результате получения поддержки</t>
  </si>
  <si>
    <t>2</t>
  </si>
  <si>
    <t>2 / 2400</t>
  </si>
  <si>
    <t>6/217</t>
  </si>
  <si>
    <r>
      <t>Оснащенность образовательных организаций Волосовского муниципального района ограждениями</t>
    </r>
    <r>
      <rPr>
        <sz val="10"/>
        <color theme="1"/>
        <rFont val="Times New Roman"/>
        <family val="1"/>
        <charset val="204"/>
      </rPr>
      <t xml:space="preserve"> </t>
    </r>
  </si>
  <si>
    <r>
      <t>Обработка деревянных конструкций в образовательных организациях Волосовского  муниципального района</t>
    </r>
    <r>
      <rPr>
        <sz val="10"/>
        <color theme="1"/>
        <rFont val="Times New Roman"/>
        <family val="1"/>
        <charset val="204"/>
      </rPr>
      <t xml:space="preserve"> </t>
    </r>
  </si>
  <si>
    <r>
      <t>Установка противопожарных дверей на путях эвакуации в образовательных организациях Волосовского муниципального района</t>
    </r>
    <r>
      <rPr>
        <sz val="10"/>
        <color theme="1"/>
        <rFont val="Times New Roman"/>
        <family val="1"/>
        <charset val="204"/>
      </rPr>
      <t xml:space="preserve"> </t>
    </r>
  </si>
  <si>
    <r>
      <t>Доля обеспечения образовательных организаций Волосовского муниципального района необходимыми первичными средствами пожаротушения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</si>
  <si>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Количество вновь приобретенного и установленного оборудования  (приборов, оргтехники, камер видеонаблюдения и т.д.) для </t>
    </r>
    <r>
      <rPr>
        <sz val="10"/>
        <color rgb="FF000000"/>
        <rFont val="Times New Roman"/>
        <family val="1"/>
        <charset val="204"/>
      </rPr>
      <t xml:space="preserve"> оснащения  ЕДДС Волосовского  муниципального района  </t>
    </r>
  </si>
  <si>
    <t>Сведения о степени соответствия установленных и достигнутых значений целевых показателей (индикаторов) муниципальных программ за
 январь-сентябрь 2022 года</t>
  </si>
  <si>
    <t xml:space="preserve">43/52 </t>
  </si>
  <si>
    <t>329 шт</t>
  </si>
  <si>
    <t>Численность занятых в сфере малого и среднего предпринимательства, включая индивидуальных предпринимателей</t>
  </si>
  <si>
    <t xml:space="preserve">Количество самозанятых граждан, зафиксировавших свой статус и применяющих специальный налоговый режим "Налог на профессиональный доход", нарастающим итогом </t>
  </si>
  <si>
    <t>Количество пригородных маршрутов с регулируемым тарифом на территории Волосовского района</t>
  </si>
  <si>
    <t>Доля выполнения запланированных рейсов по маршрутам с регулируемым тарифом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</si>
</sst>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02">
    <xf numFmtId="0" fontId="0" fillId="0" borderId="0" xfId="0"/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0" borderId="1" xfId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0" borderId="0" xfId="0" applyNumberFormat="1" applyFont="1"/>
    <xf numFmtId="4" fontId="5" fillId="2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</cellXfs>
  <cellStyles count="3">
    <cellStyle name="Обычный" xfId="0" builtinId="0"/>
    <cellStyle name="Обычный 2 2" xfId="2"/>
    <cellStyle name="Обычный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topLeftCell="A164" zoomScaleNormal="100" workbookViewId="0">
      <selection activeCell="F181" sqref="F181"/>
    </sheetView>
  </sheetViews>
  <sheetFormatPr defaultRowHeight="12.75"/>
  <cols>
    <col min="1" max="1" width="6.7109375" style="1" customWidth="1"/>
    <col min="2" max="2" width="66.28515625" style="1" customWidth="1"/>
    <col min="3" max="3" width="13.7109375" style="1" customWidth="1"/>
    <col min="4" max="6" width="9.140625" style="1"/>
    <col min="7" max="7" width="18" style="1" customWidth="1"/>
    <col min="8" max="8" width="23.42578125" style="1" customWidth="1"/>
    <col min="9" max="9" width="10.5703125" style="10" customWidth="1"/>
    <col min="10" max="16384" width="9.140625" style="1"/>
  </cols>
  <sheetData>
    <row r="1" spans="1:9" ht="47.25" customHeight="1">
      <c r="A1" s="73" t="s">
        <v>244</v>
      </c>
      <c r="B1" s="73"/>
      <c r="C1" s="73"/>
      <c r="D1" s="73"/>
      <c r="E1" s="73"/>
      <c r="F1" s="73"/>
      <c r="G1" s="73"/>
      <c r="H1" s="73"/>
    </row>
    <row r="2" spans="1:9">
      <c r="A2" s="20" t="s">
        <v>0</v>
      </c>
      <c r="B2" s="82" t="s">
        <v>1</v>
      </c>
      <c r="C2" s="82" t="s">
        <v>2</v>
      </c>
      <c r="D2" s="82" t="s">
        <v>3</v>
      </c>
      <c r="E2" s="82"/>
      <c r="F2" s="82"/>
      <c r="G2" s="82" t="s">
        <v>55</v>
      </c>
      <c r="H2" s="74" t="s">
        <v>56</v>
      </c>
    </row>
    <row r="3" spans="1:9">
      <c r="A3" s="20" t="s">
        <v>4</v>
      </c>
      <c r="B3" s="82"/>
      <c r="C3" s="82"/>
      <c r="D3" s="82" t="s">
        <v>5</v>
      </c>
      <c r="E3" s="82" t="s">
        <v>224</v>
      </c>
      <c r="F3" s="82"/>
      <c r="G3" s="82"/>
      <c r="H3" s="74"/>
    </row>
    <row r="4" spans="1:9">
      <c r="A4" s="7"/>
      <c r="B4" s="82"/>
      <c r="C4" s="82"/>
      <c r="D4" s="82"/>
      <c r="E4" s="20" t="s">
        <v>6</v>
      </c>
      <c r="F4" s="20" t="s">
        <v>7</v>
      </c>
      <c r="G4" s="82"/>
      <c r="H4" s="74"/>
    </row>
    <row r="5" spans="1:9" ht="30" customHeight="1">
      <c r="A5" s="94" t="s">
        <v>54</v>
      </c>
      <c r="B5" s="94"/>
      <c r="C5" s="94"/>
      <c r="D5" s="94"/>
      <c r="E5" s="94"/>
      <c r="F5" s="94"/>
      <c r="G5" s="95"/>
      <c r="H5" s="6"/>
      <c r="I5" s="11">
        <f>SUM(H6:H48)/42</f>
        <v>96.208813448932545</v>
      </c>
    </row>
    <row r="6" spans="1:9" ht="63.75">
      <c r="A6" s="54">
        <v>1</v>
      </c>
      <c r="B6" s="55" t="s">
        <v>8</v>
      </c>
      <c r="C6" s="54" t="s">
        <v>9</v>
      </c>
      <c r="D6" s="54">
        <v>20</v>
      </c>
      <c r="E6" s="56">
        <v>35</v>
      </c>
      <c r="F6" s="63">
        <v>35</v>
      </c>
      <c r="G6" s="21">
        <f t="shared" ref="G6:G24" si="0">F6/E6*100</f>
        <v>100</v>
      </c>
      <c r="H6" s="19">
        <f>IF(G6&gt;100,100,G6)</f>
        <v>100</v>
      </c>
    </row>
    <row r="7" spans="1:9" ht="51">
      <c r="A7" s="54">
        <v>2</v>
      </c>
      <c r="B7" s="55" t="s">
        <v>10</v>
      </c>
      <c r="C7" s="54" t="s">
        <v>9</v>
      </c>
      <c r="D7" s="54">
        <v>20</v>
      </c>
      <c r="E7" s="56">
        <v>35</v>
      </c>
      <c r="F7" s="63">
        <v>35</v>
      </c>
      <c r="G7" s="21">
        <f t="shared" si="0"/>
        <v>100</v>
      </c>
      <c r="H7" s="19">
        <f t="shared" ref="H7:H64" si="1">IF(G7&gt;100,100,G7)</f>
        <v>100</v>
      </c>
    </row>
    <row r="8" spans="1:9" ht="38.25">
      <c r="A8" s="54">
        <v>3</v>
      </c>
      <c r="B8" s="57" t="s">
        <v>11</v>
      </c>
      <c r="C8" s="54" t="s">
        <v>9</v>
      </c>
      <c r="D8" s="54">
        <v>29.4</v>
      </c>
      <c r="E8" s="56">
        <v>35.200000000000003</v>
      </c>
      <c r="F8" s="63">
        <v>35.200000000000003</v>
      </c>
      <c r="G8" s="21">
        <f t="shared" si="0"/>
        <v>100</v>
      </c>
      <c r="H8" s="19">
        <f t="shared" si="1"/>
        <v>100</v>
      </c>
    </row>
    <row r="9" spans="1:9" ht="38.25">
      <c r="A9" s="54">
        <v>4</v>
      </c>
      <c r="B9" s="57" t="s">
        <v>12</v>
      </c>
      <c r="C9" s="54" t="s">
        <v>9</v>
      </c>
      <c r="D9" s="54">
        <v>20</v>
      </c>
      <c r="E9" s="56">
        <v>35</v>
      </c>
      <c r="F9" s="63">
        <v>82</v>
      </c>
      <c r="G9" s="21">
        <f t="shared" si="0"/>
        <v>234.28571428571431</v>
      </c>
      <c r="H9" s="19">
        <f t="shared" si="1"/>
        <v>100</v>
      </c>
    </row>
    <row r="10" spans="1:9" ht="38.25">
      <c r="A10" s="54">
        <v>5</v>
      </c>
      <c r="B10" s="55" t="s">
        <v>13</v>
      </c>
      <c r="C10" s="54" t="s">
        <v>9</v>
      </c>
      <c r="D10" s="54">
        <v>23.5</v>
      </c>
      <c r="E10" s="56">
        <v>35.299999999999997</v>
      </c>
      <c r="F10" s="63">
        <v>35.299999999999997</v>
      </c>
      <c r="G10" s="21">
        <f t="shared" si="0"/>
        <v>100</v>
      </c>
      <c r="H10" s="19">
        <f t="shared" si="1"/>
        <v>100</v>
      </c>
    </row>
    <row r="11" spans="1:9" ht="51">
      <c r="A11" s="54">
        <v>6</v>
      </c>
      <c r="B11" s="55" t="s">
        <v>14</v>
      </c>
      <c r="C11" s="54" t="s">
        <v>9</v>
      </c>
      <c r="D11" s="54">
        <v>0</v>
      </c>
      <c r="E11" s="56">
        <v>10</v>
      </c>
      <c r="F11" s="63">
        <v>10</v>
      </c>
      <c r="G11" s="21">
        <f t="shared" si="0"/>
        <v>100</v>
      </c>
      <c r="H11" s="19">
        <f t="shared" si="1"/>
        <v>100</v>
      </c>
    </row>
    <row r="12" spans="1:9" ht="25.5">
      <c r="A12" s="54">
        <v>7</v>
      </c>
      <c r="B12" s="57" t="s">
        <v>15</v>
      </c>
      <c r="C12" s="54" t="s">
        <v>9</v>
      </c>
      <c r="D12" s="54">
        <v>0</v>
      </c>
      <c r="E12" s="56">
        <v>10</v>
      </c>
      <c r="F12" s="63">
        <v>10</v>
      </c>
      <c r="G12" s="21">
        <f t="shared" si="0"/>
        <v>100</v>
      </c>
      <c r="H12" s="19">
        <f t="shared" si="1"/>
        <v>100</v>
      </c>
    </row>
    <row r="13" spans="1:9" ht="51">
      <c r="A13" s="54">
        <v>8</v>
      </c>
      <c r="B13" s="55" t="s">
        <v>16</v>
      </c>
      <c r="C13" s="54" t="s">
        <v>9</v>
      </c>
      <c r="D13" s="54">
        <v>0</v>
      </c>
      <c r="E13" s="56">
        <v>10</v>
      </c>
      <c r="F13" s="63">
        <v>35.200000000000003</v>
      </c>
      <c r="G13" s="21">
        <f t="shared" si="0"/>
        <v>352.00000000000006</v>
      </c>
      <c r="H13" s="19">
        <f t="shared" si="1"/>
        <v>100</v>
      </c>
    </row>
    <row r="14" spans="1:9" ht="51">
      <c r="A14" s="54">
        <v>9</v>
      </c>
      <c r="B14" s="55" t="s">
        <v>17</v>
      </c>
      <c r="C14" s="54" t="s">
        <v>18</v>
      </c>
      <c r="D14" s="54">
        <v>2705</v>
      </c>
      <c r="E14" s="56">
        <v>2705</v>
      </c>
      <c r="F14" s="63">
        <v>2705</v>
      </c>
      <c r="G14" s="21">
        <f t="shared" si="0"/>
        <v>100</v>
      </c>
      <c r="H14" s="19">
        <f t="shared" si="1"/>
        <v>100</v>
      </c>
    </row>
    <row r="15" spans="1:9" ht="38.25">
      <c r="A15" s="54">
        <v>10</v>
      </c>
      <c r="B15" s="55" t="s">
        <v>19</v>
      </c>
      <c r="C15" s="54" t="s">
        <v>9</v>
      </c>
      <c r="D15" s="54">
        <v>9</v>
      </c>
      <c r="E15" s="56">
        <v>14.31</v>
      </c>
      <c r="F15" s="63">
        <v>20</v>
      </c>
      <c r="G15" s="21">
        <f t="shared" si="0"/>
        <v>139.7624039133473</v>
      </c>
      <c r="H15" s="19">
        <f t="shared" si="1"/>
        <v>100</v>
      </c>
    </row>
    <row r="16" spans="1:9" ht="25.5">
      <c r="A16" s="54">
        <v>11</v>
      </c>
      <c r="B16" s="55" t="s">
        <v>20</v>
      </c>
      <c r="C16" s="54" t="s">
        <v>9</v>
      </c>
      <c r="D16" s="54">
        <v>78</v>
      </c>
      <c r="E16" s="56">
        <v>80.400000000000006</v>
      </c>
      <c r="F16" s="63">
        <v>58.75</v>
      </c>
      <c r="G16" s="21">
        <f t="shared" si="0"/>
        <v>73.072139303482587</v>
      </c>
      <c r="H16" s="19">
        <f t="shared" si="1"/>
        <v>73.072139303482587</v>
      </c>
    </row>
    <row r="17" spans="1:8" ht="25.5">
      <c r="A17" s="54">
        <v>12</v>
      </c>
      <c r="B17" s="55" t="s">
        <v>21</v>
      </c>
      <c r="C17" s="54" t="s">
        <v>9</v>
      </c>
      <c r="D17" s="54">
        <v>35</v>
      </c>
      <c r="E17" s="56">
        <v>35</v>
      </c>
      <c r="F17" s="63">
        <v>35</v>
      </c>
      <c r="G17" s="21">
        <f t="shared" si="0"/>
        <v>100</v>
      </c>
      <c r="H17" s="19">
        <f t="shared" si="1"/>
        <v>100</v>
      </c>
    </row>
    <row r="18" spans="1:8" ht="38.25">
      <c r="A18" s="54">
        <v>13</v>
      </c>
      <c r="B18" s="55" t="s">
        <v>22</v>
      </c>
      <c r="C18" s="54" t="s">
        <v>9</v>
      </c>
      <c r="D18" s="54">
        <v>21</v>
      </c>
      <c r="E18" s="56">
        <v>22</v>
      </c>
      <c r="F18" s="63">
        <v>29</v>
      </c>
      <c r="G18" s="21">
        <f t="shared" si="0"/>
        <v>131.81818181818181</v>
      </c>
      <c r="H18" s="19">
        <f t="shared" si="1"/>
        <v>100</v>
      </c>
    </row>
    <row r="19" spans="1:8" ht="38.25">
      <c r="A19" s="54">
        <v>14</v>
      </c>
      <c r="B19" s="55" t="s">
        <v>23</v>
      </c>
      <c r="C19" s="54" t="s">
        <v>9</v>
      </c>
      <c r="D19" s="54">
        <v>52</v>
      </c>
      <c r="E19" s="56">
        <v>58</v>
      </c>
      <c r="F19" s="63">
        <v>58</v>
      </c>
      <c r="G19" s="21">
        <f t="shared" si="0"/>
        <v>100</v>
      </c>
      <c r="H19" s="19">
        <f t="shared" si="1"/>
        <v>100</v>
      </c>
    </row>
    <row r="20" spans="1:8" ht="38.25">
      <c r="A20" s="54">
        <v>15</v>
      </c>
      <c r="B20" s="57" t="s">
        <v>24</v>
      </c>
      <c r="C20" s="54" t="s">
        <v>9</v>
      </c>
      <c r="D20" s="54">
        <v>25</v>
      </c>
      <c r="E20" s="56">
        <v>40</v>
      </c>
      <c r="F20" s="63">
        <v>45</v>
      </c>
      <c r="G20" s="21">
        <f t="shared" si="0"/>
        <v>112.5</v>
      </c>
      <c r="H20" s="19">
        <f t="shared" si="1"/>
        <v>100</v>
      </c>
    </row>
    <row r="21" spans="1:8" ht="51">
      <c r="A21" s="54">
        <v>16</v>
      </c>
      <c r="B21" s="55" t="s">
        <v>25</v>
      </c>
      <c r="C21" s="54" t="s">
        <v>9</v>
      </c>
      <c r="D21" s="54">
        <v>30</v>
      </c>
      <c r="E21" s="56">
        <v>30</v>
      </c>
      <c r="F21" s="63">
        <v>30</v>
      </c>
      <c r="G21" s="21">
        <f t="shared" si="0"/>
        <v>100</v>
      </c>
      <c r="H21" s="19">
        <f t="shared" si="1"/>
        <v>100</v>
      </c>
    </row>
    <row r="22" spans="1:8">
      <c r="A22" s="54">
        <v>17</v>
      </c>
      <c r="B22" s="57" t="s">
        <v>26</v>
      </c>
      <c r="C22" s="54" t="s">
        <v>9</v>
      </c>
      <c r="D22" s="58">
        <v>1</v>
      </c>
      <c r="E22" s="59">
        <v>1</v>
      </c>
      <c r="F22" s="58">
        <v>1</v>
      </c>
      <c r="G22" s="21">
        <f t="shared" si="0"/>
        <v>100</v>
      </c>
      <c r="H22" s="19">
        <f t="shared" si="1"/>
        <v>100</v>
      </c>
    </row>
    <row r="23" spans="1:8" ht="25.5">
      <c r="A23" s="60">
        <v>18</v>
      </c>
      <c r="B23" s="61" t="s">
        <v>27</v>
      </c>
      <c r="C23" s="60" t="s">
        <v>9</v>
      </c>
      <c r="D23" s="60">
        <v>97.5</v>
      </c>
      <c r="E23" s="62">
        <v>98</v>
      </c>
      <c r="F23" s="96">
        <v>99</v>
      </c>
      <c r="G23" s="21">
        <f t="shared" si="0"/>
        <v>101.0204081632653</v>
      </c>
      <c r="H23" s="19">
        <f t="shared" si="1"/>
        <v>100</v>
      </c>
    </row>
    <row r="24" spans="1:8">
      <c r="A24" s="77">
        <v>19</v>
      </c>
      <c r="B24" s="57" t="s">
        <v>28</v>
      </c>
      <c r="C24" s="77" t="s">
        <v>18</v>
      </c>
      <c r="D24" s="77">
        <v>21</v>
      </c>
      <c r="E24" s="79">
        <v>21</v>
      </c>
      <c r="F24" s="77">
        <v>21</v>
      </c>
      <c r="G24" s="81">
        <f t="shared" si="0"/>
        <v>100</v>
      </c>
      <c r="H24" s="74">
        <f t="shared" si="1"/>
        <v>100</v>
      </c>
    </row>
    <row r="25" spans="1:8">
      <c r="A25" s="77"/>
      <c r="B25" s="57" t="s">
        <v>29</v>
      </c>
      <c r="C25" s="77"/>
      <c r="D25" s="78"/>
      <c r="E25" s="80"/>
      <c r="F25" s="78"/>
      <c r="G25" s="81"/>
      <c r="H25" s="74"/>
    </row>
    <row r="26" spans="1:8">
      <c r="A26" s="54">
        <v>20</v>
      </c>
      <c r="B26" s="57" t="s">
        <v>30</v>
      </c>
      <c r="C26" s="54" t="s">
        <v>9</v>
      </c>
      <c r="D26" s="54">
        <v>80.099999999999994</v>
      </c>
      <c r="E26" s="56">
        <v>80.150000000000006</v>
      </c>
      <c r="F26" s="63">
        <v>80.2</v>
      </c>
      <c r="G26" s="21">
        <f>F26/E26*100</f>
        <v>100.06238303181534</v>
      </c>
      <c r="H26" s="19">
        <f t="shared" si="1"/>
        <v>100</v>
      </c>
    </row>
    <row r="27" spans="1:8">
      <c r="A27" s="54">
        <v>21</v>
      </c>
      <c r="B27" s="57" t="s">
        <v>31</v>
      </c>
      <c r="C27" s="54" t="s">
        <v>9</v>
      </c>
      <c r="D27" s="54">
        <v>71.25</v>
      </c>
      <c r="E27" s="56">
        <v>71.3</v>
      </c>
      <c r="F27" s="63">
        <v>71.319999999999993</v>
      </c>
      <c r="G27" s="21">
        <f t="shared" ref="G27:G41" si="2">F27/E27*100</f>
        <v>100.02805049088359</v>
      </c>
      <c r="H27" s="19">
        <f t="shared" si="1"/>
        <v>100</v>
      </c>
    </row>
    <row r="28" spans="1:8" ht="51">
      <c r="A28" s="54">
        <v>22</v>
      </c>
      <c r="B28" s="55" t="s">
        <v>32</v>
      </c>
      <c r="C28" s="54" t="s">
        <v>9</v>
      </c>
      <c r="D28" s="54">
        <v>99</v>
      </c>
      <c r="E28" s="56">
        <v>99.2</v>
      </c>
      <c r="F28" s="63">
        <v>99.2</v>
      </c>
      <c r="G28" s="21">
        <f t="shared" si="2"/>
        <v>100</v>
      </c>
      <c r="H28" s="19">
        <f t="shared" si="1"/>
        <v>100</v>
      </c>
    </row>
    <row r="29" spans="1:8" ht="25.5">
      <c r="A29" s="54">
        <v>23</v>
      </c>
      <c r="B29" s="55" t="s">
        <v>33</v>
      </c>
      <c r="C29" s="54" t="s">
        <v>9</v>
      </c>
      <c r="D29" s="54">
        <v>100</v>
      </c>
      <c r="E29" s="56">
        <v>100</v>
      </c>
      <c r="F29" s="63">
        <v>100</v>
      </c>
      <c r="G29" s="21">
        <f t="shared" si="2"/>
        <v>100</v>
      </c>
      <c r="H29" s="19">
        <f t="shared" si="1"/>
        <v>100</v>
      </c>
    </row>
    <row r="30" spans="1:8" ht="63.75">
      <c r="A30" s="54">
        <v>24</v>
      </c>
      <c r="B30" s="55" t="s">
        <v>34</v>
      </c>
      <c r="C30" s="54" t="s">
        <v>9</v>
      </c>
      <c r="D30" s="54">
        <v>81</v>
      </c>
      <c r="E30" s="56">
        <v>82</v>
      </c>
      <c r="F30" s="63">
        <v>100</v>
      </c>
      <c r="G30" s="21">
        <f t="shared" si="2"/>
        <v>121.95121951219512</v>
      </c>
      <c r="H30" s="19">
        <f t="shared" si="1"/>
        <v>100</v>
      </c>
    </row>
    <row r="31" spans="1:8" ht="25.5">
      <c r="A31" s="54">
        <v>25</v>
      </c>
      <c r="B31" s="55" t="s">
        <v>35</v>
      </c>
      <c r="C31" s="54" t="s">
        <v>9</v>
      </c>
      <c r="D31" s="54">
        <v>82</v>
      </c>
      <c r="E31" s="56">
        <v>84</v>
      </c>
      <c r="F31" s="63">
        <v>84</v>
      </c>
      <c r="G31" s="21">
        <f t="shared" si="2"/>
        <v>100</v>
      </c>
      <c r="H31" s="19">
        <f t="shared" si="1"/>
        <v>100</v>
      </c>
    </row>
    <row r="32" spans="1:8" ht="51">
      <c r="A32" s="54">
        <v>26</v>
      </c>
      <c r="B32" s="55" t="s">
        <v>36</v>
      </c>
      <c r="C32" s="54" t="s">
        <v>37</v>
      </c>
      <c r="D32" s="54">
        <v>547</v>
      </c>
      <c r="E32" s="56">
        <v>1050</v>
      </c>
      <c r="F32" s="63">
        <v>900</v>
      </c>
      <c r="G32" s="21">
        <f t="shared" si="2"/>
        <v>85.714285714285708</v>
      </c>
      <c r="H32" s="19">
        <f t="shared" si="1"/>
        <v>85.714285714285708</v>
      </c>
    </row>
    <row r="33" spans="1:8">
      <c r="A33" s="54">
        <v>27</v>
      </c>
      <c r="B33" s="57" t="s">
        <v>38</v>
      </c>
      <c r="C33" s="54" t="s">
        <v>9</v>
      </c>
      <c r="D33" s="54">
        <v>65</v>
      </c>
      <c r="E33" s="56">
        <v>65.099999999999994</v>
      </c>
      <c r="F33" s="63">
        <v>65.099999999999994</v>
      </c>
      <c r="G33" s="21">
        <f>F33/E33*100</f>
        <v>100</v>
      </c>
      <c r="H33" s="19">
        <f t="shared" si="1"/>
        <v>100</v>
      </c>
    </row>
    <row r="34" spans="1:8" ht="25.5">
      <c r="A34" s="54">
        <v>28</v>
      </c>
      <c r="B34" s="57" t="s">
        <v>39</v>
      </c>
      <c r="C34" s="54" t="s">
        <v>9</v>
      </c>
      <c r="D34" s="54">
        <v>60</v>
      </c>
      <c r="E34" s="56">
        <v>64</v>
      </c>
      <c r="F34" s="63">
        <v>73</v>
      </c>
      <c r="G34" s="21">
        <f t="shared" si="2"/>
        <v>114.0625</v>
      </c>
      <c r="H34" s="19">
        <f t="shared" si="1"/>
        <v>100</v>
      </c>
    </row>
    <row r="35" spans="1:8" ht="38.25">
      <c r="A35" s="54">
        <v>29</v>
      </c>
      <c r="B35" s="55" t="s">
        <v>40</v>
      </c>
      <c r="C35" s="54" t="s">
        <v>9</v>
      </c>
      <c r="D35" s="54">
        <v>100</v>
      </c>
      <c r="E35" s="56">
        <v>100</v>
      </c>
      <c r="F35" s="63">
        <v>100</v>
      </c>
      <c r="G35" s="21">
        <f t="shared" si="2"/>
        <v>100</v>
      </c>
      <c r="H35" s="19">
        <f t="shared" si="1"/>
        <v>100</v>
      </c>
    </row>
    <row r="36" spans="1:8" ht="25.5">
      <c r="A36" s="54">
        <v>30</v>
      </c>
      <c r="B36" s="55" t="s">
        <v>41</v>
      </c>
      <c r="C36" s="54" t="s">
        <v>9</v>
      </c>
      <c r="D36" s="54">
        <v>10</v>
      </c>
      <c r="E36" s="56">
        <v>20</v>
      </c>
      <c r="F36" s="63">
        <v>20</v>
      </c>
      <c r="G36" s="21">
        <f t="shared" si="2"/>
        <v>100</v>
      </c>
      <c r="H36" s="19">
        <f t="shared" si="1"/>
        <v>100</v>
      </c>
    </row>
    <row r="37" spans="1:8" ht="38.25">
      <c r="A37" s="54">
        <v>31</v>
      </c>
      <c r="B37" s="55" t="s">
        <v>42</v>
      </c>
      <c r="C37" s="54" t="s">
        <v>9</v>
      </c>
      <c r="D37" s="58">
        <v>0.51</v>
      </c>
      <c r="E37" s="64">
        <v>0.51200000000000001</v>
      </c>
      <c r="F37" s="65">
        <v>0.61</v>
      </c>
      <c r="G37" s="21">
        <f t="shared" si="2"/>
        <v>119.140625</v>
      </c>
      <c r="H37" s="19">
        <f t="shared" si="1"/>
        <v>100</v>
      </c>
    </row>
    <row r="38" spans="1:8" ht="38.25">
      <c r="A38" s="54">
        <v>32</v>
      </c>
      <c r="B38" s="55" t="s">
        <v>43</v>
      </c>
      <c r="C38" s="54" t="s">
        <v>9</v>
      </c>
      <c r="D38" s="54">
        <v>24.8</v>
      </c>
      <c r="E38" s="56">
        <v>25</v>
      </c>
      <c r="F38" s="63">
        <v>24</v>
      </c>
      <c r="G38" s="21">
        <f t="shared" si="2"/>
        <v>96</v>
      </c>
      <c r="H38" s="19">
        <f t="shared" si="1"/>
        <v>96</v>
      </c>
    </row>
    <row r="39" spans="1:8" ht="25.5">
      <c r="A39" s="54">
        <v>33</v>
      </c>
      <c r="B39" s="55" t="s">
        <v>44</v>
      </c>
      <c r="C39" s="54" t="s">
        <v>9</v>
      </c>
      <c r="D39" s="54">
        <v>40</v>
      </c>
      <c r="E39" s="56">
        <v>50</v>
      </c>
      <c r="F39" s="63">
        <v>50</v>
      </c>
      <c r="G39" s="21">
        <f t="shared" si="2"/>
        <v>100</v>
      </c>
      <c r="H39" s="19">
        <f t="shared" si="1"/>
        <v>100</v>
      </c>
    </row>
    <row r="40" spans="1:8" ht="38.25">
      <c r="A40" s="54">
        <v>34</v>
      </c>
      <c r="B40" s="57" t="s">
        <v>45</v>
      </c>
      <c r="C40" s="54" t="s">
        <v>9</v>
      </c>
      <c r="D40" s="54">
        <v>53</v>
      </c>
      <c r="E40" s="56">
        <v>53.1</v>
      </c>
      <c r="F40" s="63">
        <v>126.5</v>
      </c>
      <c r="G40" s="21">
        <f>F40/E40*100</f>
        <v>238.22975517890771</v>
      </c>
      <c r="H40" s="19">
        <f t="shared" si="1"/>
        <v>100</v>
      </c>
    </row>
    <row r="41" spans="1:8" ht="51">
      <c r="A41" s="54">
        <v>35</v>
      </c>
      <c r="B41" s="57" t="s">
        <v>46</v>
      </c>
      <c r="C41" s="54" t="s">
        <v>9</v>
      </c>
      <c r="D41" s="54">
        <v>100</v>
      </c>
      <c r="E41" s="56">
        <v>100</v>
      </c>
      <c r="F41" s="63">
        <v>100</v>
      </c>
      <c r="G41" s="21">
        <f t="shared" si="2"/>
        <v>100</v>
      </c>
      <c r="H41" s="19">
        <f t="shared" si="1"/>
        <v>100</v>
      </c>
    </row>
    <row r="42" spans="1:8" ht="38.25">
      <c r="A42" s="54">
        <v>36</v>
      </c>
      <c r="B42" s="57" t="s">
        <v>47</v>
      </c>
      <c r="C42" s="54" t="s">
        <v>9</v>
      </c>
      <c r="D42" s="54">
        <v>7</v>
      </c>
      <c r="E42" s="56">
        <v>7</v>
      </c>
      <c r="F42" s="63">
        <v>7</v>
      </c>
      <c r="G42" s="21">
        <f>E42/F42*100</f>
        <v>100</v>
      </c>
      <c r="H42" s="19">
        <f t="shared" si="1"/>
        <v>100</v>
      </c>
    </row>
    <row r="43" spans="1:8" ht="38.25">
      <c r="A43" s="54">
        <v>37</v>
      </c>
      <c r="B43" s="57" t="s">
        <v>48</v>
      </c>
      <c r="C43" s="54" t="s">
        <v>9</v>
      </c>
      <c r="D43" s="54">
        <v>23.5</v>
      </c>
      <c r="E43" s="56">
        <v>23.5</v>
      </c>
      <c r="F43" s="63">
        <v>41</v>
      </c>
      <c r="G43" s="21">
        <f>E43/F43*100</f>
        <v>57.317073170731703</v>
      </c>
      <c r="H43" s="19">
        <f t="shared" si="1"/>
        <v>57.317073170731703</v>
      </c>
    </row>
    <row r="44" spans="1:8" ht="51">
      <c r="A44" s="55">
        <v>38</v>
      </c>
      <c r="B44" s="55" t="s">
        <v>49</v>
      </c>
      <c r="C44" s="54" t="s">
        <v>9</v>
      </c>
      <c r="D44" s="54">
        <v>52</v>
      </c>
      <c r="E44" s="56">
        <v>52.2</v>
      </c>
      <c r="F44" s="63">
        <v>52.2</v>
      </c>
      <c r="G44" s="21">
        <f>F44/E44*100</f>
        <v>100</v>
      </c>
      <c r="H44" s="19">
        <f t="shared" si="1"/>
        <v>100</v>
      </c>
    </row>
    <row r="45" spans="1:8" ht="38.25">
      <c r="A45" s="54">
        <v>39</v>
      </c>
      <c r="B45" s="55" t="s">
        <v>50</v>
      </c>
      <c r="C45" s="54" t="s">
        <v>9</v>
      </c>
      <c r="D45" s="54">
        <v>55.3</v>
      </c>
      <c r="E45" s="56">
        <v>55.4</v>
      </c>
      <c r="F45" s="63">
        <v>55.4</v>
      </c>
      <c r="G45" s="21">
        <f t="shared" ref="G45:G46" si="3">F45/E45*100</f>
        <v>100</v>
      </c>
      <c r="H45" s="19">
        <f t="shared" si="1"/>
        <v>100</v>
      </c>
    </row>
    <row r="46" spans="1:8" ht="51">
      <c r="A46" s="54">
        <v>40</v>
      </c>
      <c r="B46" s="57" t="s">
        <v>51</v>
      </c>
      <c r="C46" s="54" t="s">
        <v>9</v>
      </c>
      <c r="D46" s="54">
        <v>100</v>
      </c>
      <c r="E46" s="56">
        <v>100</v>
      </c>
      <c r="F46" s="63">
        <v>37</v>
      </c>
      <c r="G46" s="21">
        <f t="shared" si="3"/>
        <v>37</v>
      </c>
      <c r="H46" s="19">
        <f t="shared" si="1"/>
        <v>37</v>
      </c>
    </row>
    <row r="47" spans="1:8">
      <c r="A47" s="54">
        <v>41</v>
      </c>
      <c r="B47" s="57" t="s">
        <v>52</v>
      </c>
      <c r="C47" s="54" t="s">
        <v>9</v>
      </c>
      <c r="D47" s="54">
        <v>2</v>
      </c>
      <c r="E47" s="56">
        <v>1.8</v>
      </c>
      <c r="F47" s="63">
        <v>1.6</v>
      </c>
      <c r="G47" s="21">
        <f>E47/F47*100</f>
        <v>112.5</v>
      </c>
      <c r="H47" s="19">
        <f t="shared" si="1"/>
        <v>100</v>
      </c>
    </row>
    <row r="48" spans="1:8" ht="25.5">
      <c r="A48" s="54">
        <v>42</v>
      </c>
      <c r="B48" s="57" t="s">
        <v>53</v>
      </c>
      <c r="C48" s="54" t="s">
        <v>9</v>
      </c>
      <c r="D48" s="54">
        <v>1.2</v>
      </c>
      <c r="E48" s="56">
        <v>1.2</v>
      </c>
      <c r="F48" s="63">
        <v>1.1000000000000001</v>
      </c>
      <c r="G48" s="21">
        <f>F48/E48*100</f>
        <v>91.666666666666671</v>
      </c>
      <c r="H48" s="19">
        <f t="shared" si="1"/>
        <v>91.666666666666671</v>
      </c>
    </row>
    <row r="49" spans="1:9" ht="36" customHeight="1">
      <c r="A49" s="83" t="s">
        <v>206</v>
      </c>
      <c r="B49" s="84"/>
      <c r="C49" s="85"/>
      <c r="D49" s="85"/>
      <c r="E49" s="85"/>
      <c r="F49" s="86"/>
      <c r="G49" s="87"/>
      <c r="H49" s="9"/>
      <c r="I49" s="11">
        <f>SUM(H50:H64)/15</f>
        <v>48.719509146172157</v>
      </c>
    </row>
    <row r="50" spans="1:9" ht="25.5">
      <c r="A50" s="66">
        <v>1</v>
      </c>
      <c r="B50" s="67" t="s">
        <v>207</v>
      </c>
      <c r="C50" s="33" t="s">
        <v>208</v>
      </c>
      <c r="D50" s="33">
        <v>44.31</v>
      </c>
      <c r="E50" s="67">
        <v>45</v>
      </c>
      <c r="F50" s="33">
        <v>0</v>
      </c>
      <c r="G50" s="21">
        <f>F50/E50*100</f>
        <v>0</v>
      </c>
      <c r="H50" s="19">
        <f t="shared" si="1"/>
        <v>0</v>
      </c>
    </row>
    <row r="51" spans="1:9">
      <c r="A51" s="66">
        <v>2</v>
      </c>
      <c r="B51" s="66" t="s">
        <v>209</v>
      </c>
      <c r="C51" s="33" t="s">
        <v>94</v>
      </c>
      <c r="D51" s="33">
        <v>84</v>
      </c>
      <c r="E51" s="67">
        <v>84</v>
      </c>
      <c r="F51" s="33">
        <v>84</v>
      </c>
      <c r="G51" s="21">
        <f t="shared" ref="G51:G64" si="4">F51/E51*100</f>
        <v>100</v>
      </c>
      <c r="H51" s="19">
        <f t="shared" si="1"/>
        <v>100</v>
      </c>
    </row>
    <row r="52" spans="1:9" ht="25.5">
      <c r="A52" s="68">
        <v>3</v>
      </c>
      <c r="B52" s="67" t="s">
        <v>210</v>
      </c>
      <c r="C52" s="33" t="s">
        <v>208</v>
      </c>
      <c r="D52" s="33">
        <v>3.15</v>
      </c>
      <c r="E52" s="67">
        <v>3.2</v>
      </c>
      <c r="F52" s="33">
        <v>3.15</v>
      </c>
      <c r="G52" s="21">
        <f t="shared" si="4"/>
        <v>98.437499999999986</v>
      </c>
      <c r="H52" s="19">
        <f t="shared" si="1"/>
        <v>98.437499999999986</v>
      </c>
    </row>
    <row r="53" spans="1:9" ht="38.25">
      <c r="A53" s="68">
        <v>4</v>
      </c>
      <c r="B53" s="67" t="s">
        <v>211</v>
      </c>
      <c r="C53" s="33" t="s">
        <v>9</v>
      </c>
      <c r="D53" s="33">
        <v>53.8</v>
      </c>
      <c r="E53" s="67">
        <v>54</v>
      </c>
      <c r="F53" s="33">
        <v>0</v>
      </c>
      <c r="G53" s="21">
        <f t="shared" si="4"/>
        <v>0</v>
      </c>
      <c r="H53" s="19">
        <f t="shared" si="1"/>
        <v>0</v>
      </c>
    </row>
    <row r="54" spans="1:9" ht="25.5">
      <c r="A54" s="68">
        <v>5</v>
      </c>
      <c r="B54" s="67" t="s">
        <v>212</v>
      </c>
      <c r="C54" s="33" t="s">
        <v>58</v>
      </c>
      <c r="D54" s="33">
        <v>13</v>
      </c>
      <c r="E54" s="67">
        <v>14</v>
      </c>
      <c r="F54" s="33">
        <v>11</v>
      </c>
      <c r="G54" s="21">
        <f t="shared" si="4"/>
        <v>78.571428571428569</v>
      </c>
      <c r="H54" s="19">
        <f t="shared" si="1"/>
        <v>78.571428571428569</v>
      </c>
    </row>
    <row r="55" spans="1:9" ht="38.25">
      <c r="A55" s="68">
        <v>6</v>
      </c>
      <c r="B55" s="67" t="s">
        <v>225</v>
      </c>
      <c r="C55" s="33" t="s">
        <v>9</v>
      </c>
      <c r="D55" s="33">
        <v>16.5</v>
      </c>
      <c r="E55" s="67">
        <v>16.5</v>
      </c>
      <c r="F55" s="33">
        <v>0</v>
      </c>
      <c r="G55" s="21">
        <f t="shared" si="4"/>
        <v>0</v>
      </c>
      <c r="H55" s="19">
        <f t="shared" si="1"/>
        <v>0</v>
      </c>
    </row>
    <row r="56" spans="1:9" ht="51">
      <c r="A56" s="68">
        <v>7</v>
      </c>
      <c r="B56" s="67" t="s">
        <v>213</v>
      </c>
      <c r="C56" s="33" t="s">
        <v>217</v>
      </c>
      <c r="D56" s="33">
        <v>6894</v>
      </c>
      <c r="E56" s="67">
        <v>6900</v>
      </c>
      <c r="F56" s="33">
        <v>6935</v>
      </c>
      <c r="G56" s="21">
        <f t="shared" si="4"/>
        <v>100.50724637681159</v>
      </c>
      <c r="H56" s="19">
        <f t="shared" si="1"/>
        <v>100</v>
      </c>
    </row>
    <row r="57" spans="1:9" ht="25.5">
      <c r="A57" s="68">
        <v>8</v>
      </c>
      <c r="B57" s="67" t="s">
        <v>214</v>
      </c>
      <c r="C57" s="33" t="s">
        <v>62</v>
      </c>
      <c r="D57" s="33">
        <v>3900</v>
      </c>
      <c r="E57" s="67">
        <v>3925</v>
      </c>
      <c r="F57" s="33">
        <v>3100</v>
      </c>
      <c r="G57" s="21">
        <f t="shared" si="4"/>
        <v>78.98089171974523</v>
      </c>
      <c r="H57" s="19">
        <f t="shared" si="1"/>
        <v>78.98089171974523</v>
      </c>
    </row>
    <row r="58" spans="1:9">
      <c r="A58" s="68">
        <v>9</v>
      </c>
      <c r="B58" s="69" t="s">
        <v>215</v>
      </c>
      <c r="C58" s="33" t="s">
        <v>58</v>
      </c>
      <c r="D58" s="33">
        <v>2</v>
      </c>
      <c r="E58" s="67">
        <v>2</v>
      </c>
      <c r="F58" s="33">
        <v>0</v>
      </c>
      <c r="G58" s="21">
        <f t="shared" si="4"/>
        <v>0</v>
      </c>
      <c r="H58" s="19">
        <f t="shared" si="1"/>
        <v>0</v>
      </c>
    </row>
    <row r="59" spans="1:9" ht="25.5">
      <c r="A59" s="68">
        <v>10</v>
      </c>
      <c r="B59" s="66" t="s">
        <v>216</v>
      </c>
      <c r="C59" s="33" t="s">
        <v>58</v>
      </c>
      <c r="D59" s="33">
        <v>3</v>
      </c>
      <c r="E59" s="67">
        <v>3</v>
      </c>
      <c r="F59" s="33">
        <v>2</v>
      </c>
      <c r="G59" s="21">
        <f t="shared" si="4"/>
        <v>66.666666666666657</v>
      </c>
      <c r="H59" s="19">
        <f t="shared" si="1"/>
        <v>66.666666666666657</v>
      </c>
    </row>
    <row r="60" spans="1:9" ht="25.5">
      <c r="A60" s="68">
        <v>11</v>
      </c>
      <c r="B60" s="70" t="s">
        <v>226</v>
      </c>
      <c r="C60" s="33" t="s">
        <v>217</v>
      </c>
      <c r="D60" s="33">
        <v>3</v>
      </c>
      <c r="E60" s="67">
        <v>5</v>
      </c>
      <c r="F60" s="33">
        <v>0</v>
      </c>
      <c r="G60" s="21">
        <f t="shared" si="4"/>
        <v>0</v>
      </c>
      <c r="H60" s="19">
        <f t="shared" si="1"/>
        <v>0</v>
      </c>
    </row>
    <row r="61" spans="1:9" ht="25.5">
      <c r="A61" s="68">
        <v>12</v>
      </c>
      <c r="B61" s="67" t="s">
        <v>218</v>
      </c>
      <c r="C61" s="33" t="s">
        <v>58</v>
      </c>
      <c r="D61" s="33">
        <v>3</v>
      </c>
      <c r="E61" s="67">
        <v>3</v>
      </c>
      <c r="F61" s="33">
        <v>1</v>
      </c>
      <c r="G61" s="21">
        <f t="shared" si="4"/>
        <v>33.333333333333329</v>
      </c>
      <c r="H61" s="19">
        <f t="shared" si="1"/>
        <v>33.333333333333329</v>
      </c>
    </row>
    <row r="62" spans="1:9" ht="25.5">
      <c r="A62" s="68">
        <v>13</v>
      </c>
      <c r="B62" s="67" t="s">
        <v>219</v>
      </c>
      <c r="C62" s="33" t="s">
        <v>217</v>
      </c>
      <c r="D62" s="33">
        <v>7086</v>
      </c>
      <c r="E62" s="67">
        <v>7100</v>
      </c>
      <c r="F62" s="33">
        <v>7086</v>
      </c>
      <c r="G62" s="21">
        <f t="shared" si="4"/>
        <v>99.802816901408448</v>
      </c>
      <c r="H62" s="19">
        <f t="shared" si="1"/>
        <v>99.802816901408448</v>
      </c>
    </row>
    <row r="63" spans="1:9" ht="25.5">
      <c r="A63" s="68">
        <v>14</v>
      </c>
      <c r="B63" s="67" t="s">
        <v>220</v>
      </c>
      <c r="C63" s="33" t="s">
        <v>58</v>
      </c>
      <c r="D63" s="33">
        <v>4</v>
      </c>
      <c r="E63" s="67">
        <v>4</v>
      </c>
      <c r="F63" s="33">
        <v>3</v>
      </c>
      <c r="G63" s="21">
        <f t="shared" si="4"/>
        <v>75</v>
      </c>
      <c r="H63" s="19">
        <f t="shared" si="1"/>
        <v>75</v>
      </c>
    </row>
    <row r="64" spans="1:9" ht="25.5">
      <c r="A64" s="68">
        <v>15</v>
      </c>
      <c r="B64" s="67" t="s">
        <v>221</v>
      </c>
      <c r="C64" s="33" t="s">
        <v>222</v>
      </c>
      <c r="D64" s="33">
        <v>28</v>
      </c>
      <c r="E64" s="67">
        <v>20</v>
      </c>
      <c r="F64" s="33">
        <v>0</v>
      </c>
      <c r="G64" s="21">
        <f t="shared" si="4"/>
        <v>0</v>
      </c>
      <c r="H64" s="19">
        <f t="shared" si="1"/>
        <v>0</v>
      </c>
    </row>
    <row r="65" spans="1:9" ht="41.25" customHeight="1">
      <c r="A65" s="75" t="s">
        <v>66</v>
      </c>
      <c r="B65" s="75"/>
      <c r="C65" s="75"/>
      <c r="D65" s="75"/>
      <c r="E65" s="75"/>
      <c r="F65" s="75"/>
      <c r="G65" s="76"/>
      <c r="H65" s="9" t="s">
        <v>56</v>
      </c>
      <c r="I65" s="11">
        <f>SUM(H66:H91)/26</f>
        <v>89.587044534412954</v>
      </c>
    </row>
    <row r="66" spans="1:9">
      <c r="A66" s="33">
        <v>1</v>
      </c>
      <c r="B66" s="33" t="s">
        <v>57</v>
      </c>
      <c r="C66" s="33" t="s">
        <v>58</v>
      </c>
      <c r="D66" s="33">
        <v>712</v>
      </c>
      <c r="E66" s="67">
        <v>700</v>
      </c>
      <c r="F66" s="33">
        <v>530</v>
      </c>
      <c r="G66" s="14">
        <f>E66/F66*100</f>
        <v>132.0754716981132</v>
      </c>
      <c r="H66" s="19">
        <f>IF(G66&gt;100,100,G66)</f>
        <v>100</v>
      </c>
    </row>
    <row r="67" spans="1:9" ht="30" customHeight="1">
      <c r="A67" s="33">
        <v>2</v>
      </c>
      <c r="B67" s="33" t="s">
        <v>59</v>
      </c>
      <c r="C67" s="33" t="s">
        <v>58</v>
      </c>
      <c r="D67" s="33">
        <v>126</v>
      </c>
      <c r="E67" s="67">
        <v>133</v>
      </c>
      <c r="F67" s="33">
        <v>92</v>
      </c>
      <c r="G67" s="14">
        <f>E67/F67*100</f>
        <v>144.56521739130434</v>
      </c>
      <c r="H67" s="19">
        <f t="shared" ref="H67:H132" si="5">IF(G67&gt;100,100,G67)</f>
        <v>100</v>
      </c>
    </row>
    <row r="68" spans="1:9" ht="38.25">
      <c r="A68" s="33">
        <v>3</v>
      </c>
      <c r="B68" s="33" t="s">
        <v>60</v>
      </c>
      <c r="C68" s="33" t="s">
        <v>58</v>
      </c>
      <c r="D68" s="33">
        <v>0</v>
      </c>
      <c r="E68" s="67">
        <v>2</v>
      </c>
      <c r="F68" s="33">
        <v>0</v>
      </c>
      <c r="G68" s="14">
        <f>F68/E68*100</f>
        <v>0</v>
      </c>
      <c r="H68" s="19">
        <f t="shared" si="5"/>
        <v>0</v>
      </c>
    </row>
    <row r="69" spans="1:9">
      <c r="A69" s="33">
        <v>4</v>
      </c>
      <c r="B69" s="33" t="s">
        <v>61</v>
      </c>
      <c r="C69" s="33" t="s">
        <v>62</v>
      </c>
      <c r="D69" s="33">
        <v>107</v>
      </c>
      <c r="E69" s="67">
        <v>105</v>
      </c>
      <c r="F69" s="33">
        <v>105</v>
      </c>
      <c r="G69" s="14">
        <f>E69/F69*100</f>
        <v>100</v>
      </c>
      <c r="H69" s="19">
        <f t="shared" si="5"/>
        <v>100</v>
      </c>
    </row>
    <row r="70" spans="1:9">
      <c r="A70" s="33">
        <v>5</v>
      </c>
      <c r="B70" s="33" t="s">
        <v>63</v>
      </c>
      <c r="C70" s="33" t="s">
        <v>9</v>
      </c>
      <c r="D70" s="33">
        <v>39.299999999999997</v>
      </c>
      <c r="E70" s="67">
        <v>43</v>
      </c>
      <c r="F70" s="33">
        <v>47.1</v>
      </c>
      <c r="G70" s="14">
        <f>F70/E70*100</f>
        <v>109.53488372093022</v>
      </c>
      <c r="H70" s="19">
        <f t="shared" si="5"/>
        <v>100</v>
      </c>
    </row>
    <row r="71" spans="1:9" ht="25.5">
      <c r="A71" s="33">
        <v>6</v>
      </c>
      <c r="B71" s="33" t="s">
        <v>64</v>
      </c>
      <c r="C71" s="33" t="s">
        <v>65</v>
      </c>
      <c r="D71" s="33">
        <v>1</v>
      </c>
      <c r="E71" s="67">
        <v>1</v>
      </c>
      <c r="F71" s="33">
        <v>1</v>
      </c>
      <c r="G71" s="14">
        <f>F71/E71*100</f>
        <v>100</v>
      </c>
      <c r="H71" s="19">
        <f t="shared" si="5"/>
        <v>100</v>
      </c>
    </row>
    <row r="72" spans="1:9" ht="25.5">
      <c r="A72" s="33">
        <v>7</v>
      </c>
      <c r="B72" s="12" t="s">
        <v>67</v>
      </c>
      <c r="C72" s="33" t="s">
        <v>58</v>
      </c>
      <c r="D72" s="33">
        <v>35</v>
      </c>
      <c r="E72" s="67">
        <v>35</v>
      </c>
      <c r="F72" s="33">
        <v>35</v>
      </c>
      <c r="G72" s="14">
        <f>F72/E72*100</f>
        <v>100</v>
      </c>
      <c r="H72" s="19">
        <f t="shared" si="5"/>
        <v>100</v>
      </c>
    </row>
    <row r="73" spans="1:9" ht="25.5">
      <c r="A73" s="33">
        <v>8</v>
      </c>
      <c r="B73" s="12" t="s">
        <v>68</v>
      </c>
      <c r="C73" s="33" t="s">
        <v>58</v>
      </c>
      <c r="D73" s="33">
        <v>35</v>
      </c>
      <c r="E73" s="67">
        <v>35</v>
      </c>
      <c r="F73" s="33">
        <v>35</v>
      </c>
      <c r="G73" s="14">
        <f t="shared" ref="G73:G83" si="6">F73/E73*100</f>
        <v>100</v>
      </c>
      <c r="H73" s="19">
        <f t="shared" si="5"/>
        <v>100</v>
      </c>
    </row>
    <row r="74" spans="1:9" ht="25.5">
      <c r="A74" s="33">
        <v>9</v>
      </c>
      <c r="B74" s="12" t="s">
        <v>239</v>
      </c>
      <c r="C74" s="33" t="s">
        <v>58</v>
      </c>
      <c r="D74" s="33">
        <v>35</v>
      </c>
      <c r="E74" s="67">
        <v>35</v>
      </c>
      <c r="F74" s="33">
        <v>35</v>
      </c>
      <c r="G74" s="14">
        <f t="shared" si="6"/>
        <v>100</v>
      </c>
      <c r="H74" s="19">
        <f t="shared" si="5"/>
        <v>100</v>
      </c>
    </row>
    <row r="75" spans="1:9" ht="25.5">
      <c r="A75" s="33">
        <v>10</v>
      </c>
      <c r="B75" s="12" t="s">
        <v>69</v>
      </c>
      <c r="C75" s="33" t="s">
        <v>58</v>
      </c>
      <c r="D75" s="33">
        <v>24</v>
      </c>
      <c r="E75" s="67">
        <v>26</v>
      </c>
      <c r="F75" s="33">
        <v>26</v>
      </c>
      <c r="G75" s="14">
        <f t="shared" si="6"/>
        <v>100</v>
      </c>
      <c r="H75" s="19">
        <f t="shared" si="5"/>
        <v>100</v>
      </c>
    </row>
    <row r="76" spans="1:9" ht="25.5">
      <c r="A76" s="33">
        <v>11</v>
      </c>
      <c r="B76" s="12" t="s">
        <v>70</v>
      </c>
      <c r="C76" s="33" t="s">
        <v>58</v>
      </c>
      <c r="D76" s="33">
        <v>35</v>
      </c>
      <c r="E76" s="67">
        <v>35</v>
      </c>
      <c r="F76" s="33">
        <v>35</v>
      </c>
      <c r="G76" s="14">
        <f>F76/E76*100</f>
        <v>100</v>
      </c>
      <c r="H76" s="19">
        <f t="shared" si="5"/>
        <v>100</v>
      </c>
    </row>
    <row r="77" spans="1:9" ht="38.25">
      <c r="A77" s="33">
        <v>12</v>
      </c>
      <c r="B77" s="12" t="s">
        <v>71</v>
      </c>
      <c r="C77" s="33" t="s">
        <v>58</v>
      </c>
      <c r="D77" s="33">
        <v>35</v>
      </c>
      <c r="E77" s="67">
        <v>35</v>
      </c>
      <c r="F77" s="33">
        <v>35</v>
      </c>
      <c r="G77" s="14">
        <f t="shared" si="6"/>
        <v>100</v>
      </c>
      <c r="H77" s="19">
        <f t="shared" si="5"/>
        <v>100</v>
      </c>
    </row>
    <row r="78" spans="1:9" ht="25.5">
      <c r="A78" s="33">
        <v>13</v>
      </c>
      <c r="B78" s="12" t="s">
        <v>240</v>
      </c>
      <c r="C78" s="33" t="s">
        <v>58</v>
      </c>
      <c r="D78" s="33">
        <v>2</v>
      </c>
      <c r="E78" s="67">
        <v>2</v>
      </c>
      <c r="F78" s="33">
        <v>2</v>
      </c>
      <c r="G78" s="14">
        <f>F78/E78*100</f>
        <v>100</v>
      </c>
      <c r="H78" s="19">
        <f t="shared" si="5"/>
        <v>100</v>
      </c>
    </row>
    <row r="79" spans="1:9" ht="25.5">
      <c r="A79" s="33">
        <v>14</v>
      </c>
      <c r="B79" s="12" t="s">
        <v>241</v>
      </c>
      <c r="C79" s="33" t="s">
        <v>9</v>
      </c>
      <c r="D79" s="33">
        <v>95</v>
      </c>
      <c r="E79" s="67">
        <v>100</v>
      </c>
      <c r="F79" s="33">
        <v>100</v>
      </c>
      <c r="G79" s="14">
        <f t="shared" si="6"/>
        <v>100</v>
      </c>
      <c r="H79" s="19">
        <f t="shared" si="5"/>
        <v>100</v>
      </c>
    </row>
    <row r="80" spans="1:9" ht="38.25">
      <c r="A80" s="33">
        <v>15</v>
      </c>
      <c r="B80" s="12" t="s">
        <v>72</v>
      </c>
      <c r="C80" s="33" t="s">
        <v>9</v>
      </c>
      <c r="D80" s="33">
        <v>100</v>
      </c>
      <c r="E80" s="67">
        <v>100</v>
      </c>
      <c r="F80" s="33">
        <v>100</v>
      </c>
      <c r="G80" s="14">
        <f>F80/E80*100</f>
        <v>100</v>
      </c>
      <c r="H80" s="19">
        <f t="shared" si="5"/>
        <v>100</v>
      </c>
    </row>
    <row r="81" spans="1:9" ht="25.5">
      <c r="A81" s="33">
        <v>16</v>
      </c>
      <c r="B81" s="12" t="s">
        <v>73</v>
      </c>
      <c r="C81" s="33" t="s">
        <v>62</v>
      </c>
      <c r="D81" s="33">
        <v>35</v>
      </c>
      <c r="E81" s="67">
        <v>35</v>
      </c>
      <c r="F81" s="33">
        <v>35</v>
      </c>
      <c r="G81" s="14">
        <f t="shared" si="6"/>
        <v>100</v>
      </c>
      <c r="H81" s="19">
        <f t="shared" si="5"/>
        <v>100</v>
      </c>
    </row>
    <row r="82" spans="1:9" ht="38.25">
      <c r="A82" s="33">
        <v>17</v>
      </c>
      <c r="B82" s="12" t="s">
        <v>242</v>
      </c>
      <c r="C82" s="33" t="s">
        <v>9</v>
      </c>
      <c r="D82" s="33">
        <v>100</v>
      </c>
      <c r="E82" s="67">
        <v>100</v>
      </c>
      <c r="F82" s="33">
        <v>100</v>
      </c>
      <c r="G82" s="14">
        <f t="shared" si="6"/>
        <v>100</v>
      </c>
      <c r="H82" s="19">
        <f t="shared" si="5"/>
        <v>100</v>
      </c>
    </row>
    <row r="83" spans="1:9" ht="25.5">
      <c r="A83" s="71">
        <v>18</v>
      </c>
      <c r="B83" s="71" t="s">
        <v>84</v>
      </c>
      <c r="C83" s="71" t="s">
        <v>58</v>
      </c>
      <c r="D83" s="71">
        <v>35</v>
      </c>
      <c r="E83" s="69">
        <v>35</v>
      </c>
      <c r="F83" s="71">
        <v>35</v>
      </c>
      <c r="G83" s="14">
        <f t="shared" si="6"/>
        <v>100</v>
      </c>
      <c r="H83" s="19">
        <f t="shared" si="5"/>
        <v>100</v>
      </c>
    </row>
    <row r="84" spans="1:9" ht="25.5">
      <c r="A84" s="33">
        <v>19</v>
      </c>
      <c r="B84" s="12" t="s">
        <v>74</v>
      </c>
      <c r="C84" s="12" t="s">
        <v>75</v>
      </c>
      <c r="D84" s="12" t="s">
        <v>227</v>
      </c>
      <c r="E84" s="67" t="s">
        <v>76</v>
      </c>
      <c r="F84" s="33" t="s">
        <v>245</v>
      </c>
      <c r="G84" s="14">
        <f>69/43*100</f>
        <v>160.46511627906978</v>
      </c>
      <c r="H84" s="19">
        <f t="shared" si="5"/>
        <v>100</v>
      </c>
    </row>
    <row r="85" spans="1:9">
      <c r="A85" s="33">
        <v>20</v>
      </c>
      <c r="B85" s="12" t="s">
        <v>77</v>
      </c>
      <c r="C85" s="33" t="s">
        <v>62</v>
      </c>
      <c r="D85" s="33">
        <v>12</v>
      </c>
      <c r="E85" s="67">
        <v>11</v>
      </c>
      <c r="F85" s="33">
        <v>9</v>
      </c>
      <c r="G85" s="14">
        <f>E85/F85*100</f>
        <v>122.22222222222223</v>
      </c>
      <c r="H85" s="19">
        <f t="shared" si="5"/>
        <v>100</v>
      </c>
    </row>
    <row r="86" spans="1:9" ht="51">
      <c r="A86" s="33">
        <v>21</v>
      </c>
      <c r="B86" s="33" t="s">
        <v>78</v>
      </c>
      <c r="C86" s="33" t="s">
        <v>58</v>
      </c>
      <c r="D86" s="33">
        <v>3</v>
      </c>
      <c r="E86" s="67">
        <v>3</v>
      </c>
      <c r="F86" s="33">
        <v>3</v>
      </c>
      <c r="G86" s="14">
        <f t="shared" ref="G86:G91" si="7">F86/E86*100</f>
        <v>100</v>
      </c>
      <c r="H86" s="19">
        <f t="shared" si="5"/>
        <v>100</v>
      </c>
    </row>
    <row r="87" spans="1:9" ht="25.5">
      <c r="A87" s="71">
        <v>22</v>
      </c>
      <c r="B87" s="71" t="s">
        <v>79</v>
      </c>
      <c r="C87" s="71" t="s">
        <v>58</v>
      </c>
      <c r="D87" s="71">
        <v>700</v>
      </c>
      <c r="E87" s="69">
        <v>700</v>
      </c>
      <c r="F87" s="33">
        <v>700</v>
      </c>
      <c r="G87" s="14">
        <f t="shared" si="7"/>
        <v>100</v>
      </c>
      <c r="H87" s="19">
        <f t="shared" si="5"/>
        <v>100</v>
      </c>
    </row>
    <row r="88" spans="1:9" ht="38.25">
      <c r="A88" s="33">
        <v>23</v>
      </c>
      <c r="B88" s="12" t="s">
        <v>80</v>
      </c>
      <c r="C88" s="12" t="s">
        <v>228</v>
      </c>
      <c r="D88" s="33" t="s">
        <v>229</v>
      </c>
      <c r="E88" s="67" t="s">
        <v>230</v>
      </c>
      <c r="F88" s="39" t="s">
        <v>246</v>
      </c>
      <c r="G88" s="14">
        <f>329/475*100</f>
        <v>69.263157894736835</v>
      </c>
      <c r="H88" s="19">
        <f t="shared" si="5"/>
        <v>69.263157894736835</v>
      </c>
    </row>
    <row r="89" spans="1:9" ht="25.5">
      <c r="A89" s="33">
        <v>24</v>
      </c>
      <c r="B89" s="12" t="s">
        <v>81</v>
      </c>
      <c r="C89" s="33" t="s">
        <v>62</v>
      </c>
      <c r="D89" s="33">
        <v>7</v>
      </c>
      <c r="E89" s="67">
        <v>10</v>
      </c>
      <c r="F89" s="33">
        <v>6</v>
      </c>
      <c r="G89" s="14">
        <f t="shared" si="7"/>
        <v>60</v>
      </c>
      <c r="H89" s="19">
        <f t="shared" si="5"/>
        <v>60</v>
      </c>
    </row>
    <row r="90" spans="1:9" ht="38.25">
      <c r="A90" s="71">
        <v>25</v>
      </c>
      <c r="B90" s="71" t="s">
        <v>82</v>
      </c>
      <c r="C90" s="72" t="s">
        <v>83</v>
      </c>
      <c r="D90" s="71">
        <v>3</v>
      </c>
      <c r="E90" s="69">
        <v>5</v>
      </c>
      <c r="F90" s="33">
        <v>0</v>
      </c>
      <c r="G90" s="14">
        <f t="shared" si="7"/>
        <v>0</v>
      </c>
      <c r="H90" s="19">
        <f t="shared" si="5"/>
        <v>0</v>
      </c>
    </row>
    <row r="91" spans="1:9" ht="127.5">
      <c r="A91" s="33">
        <v>26</v>
      </c>
      <c r="B91" s="33" t="s">
        <v>243</v>
      </c>
      <c r="C91" s="33" t="s">
        <v>231</v>
      </c>
      <c r="D91" s="33">
        <v>3</v>
      </c>
      <c r="E91" s="33">
        <v>2</v>
      </c>
      <c r="F91" s="39">
        <v>2</v>
      </c>
      <c r="G91" s="14">
        <f t="shared" si="7"/>
        <v>100</v>
      </c>
      <c r="H91" s="19">
        <f t="shared" si="5"/>
        <v>100</v>
      </c>
    </row>
    <row r="92" spans="1:9" ht="37.5" customHeight="1">
      <c r="A92" s="90" t="s">
        <v>157</v>
      </c>
      <c r="B92" s="91"/>
      <c r="C92" s="91"/>
      <c r="D92" s="91"/>
      <c r="E92" s="91"/>
      <c r="F92" s="91"/>
      <c r="G92" s="92"/>
      <c r="H92" s="9"/>
      <c r="I92" s="11">
        <f>SUM(H93:H149)/49</f>
        <v>68.245481772401718</v>
      </c>
    </row>
    <row r="93" spans="1:9" s="17" customFormat="1" ht="37.5" customHeight="1">
      <c r="A93" s="2">
        <v>1</v>
      </c>
      <c r="B93" s="15" t="s">
        <v>85</v>
      </c>
      <c r="C93" s="2" t="s">
        <v>86</v>
      </c>
      <c r="D93" s="19">
        <v>2</v>
      </c>
      <c r="E93" s="53">
        <v>2</v>
      </c>
      <c r="F93" s="33">
        <v>2</v>
      </c>
      <c r="G93" s="16">
        <f>F93/E93*100</f>
        <v>100</v>
      </c>
      <c r="H93" s="19">
        <f t="shared" si="5"/>
        <v>100</v>
      </c>
      <c r="I93" s="18"/>
    </row>
    <row r="94" spans="1:9" ht="38.25">
      <c r="A94" s="2">
        <v>2</v>
      </c>
      <c r="B94" s="15" t="s">
        <v>87</v>
      </c>
      <c r="C94" s="2" t="s">
        <v>86</v>
      </c>
      <c r="D94" s="53">
        <v>2</v>
      </c>
      <c r="E94" s="53">
        <v>2</v>
      </c>
      <c r="F94" s="2">
        <v>2</v>
      </c>
      <c r="G94" s="16">
        <f t="shared" ref="G94:G149" si="8">F94/E94*100</f>
        <v>100</v>
      </c>
      <c r="H94" s="19">
        <f t="shared" si="5"/>
        <v>100</v>
      </c>
    </row>
    <row r="95" spans="1:9" ht="25.5">
      <c r="A95" s="2">
        <v>3</v>
      </c>
      <c r="B95" s="15" t="s">
        <v>88</v>
      </c>
      <c r="C95" s="4" t="s">
        <v>86</v>
      </c>
      <c r="D95" s="40" t="s">
        <v>223</v>
      </c>
      <c r="E95" s="40" t="s">
        <v>236</v>
      </c>
      <c r="F95" s="100">
        <v>0</v>
      </c>
      <c r="G95" s="16">
        <f t="shared" si="8"/>
        <v>0</v>
      </c>
      <c r="H95" s="19">
        <f t="shared" si="5"/>
        <v>0</v>
      </c>
    </row>
    <row r="96" spans="1:9" ht="25.5">
      <c r="A96" s="2">
        <v>4</v>
      </c>
      <c r="B96" s="15" t="s">
        <v>89</v>
      </c>
      <c r="C96" s="2" t="s">
        <v>9</v>
      </c>
      <c r="D96" s="2">
        <v>37.6</v>
      </c>
      <c r="E96" s="2">
        <v>37.5</v>
      </c>
      <c r="F96" s="3">
        <v>27.5</v>
      </c>
      <c r="G96" s="16">
        <f t="shared" si="8"/>
        <v>73.333333333333329</v>
      </c>
      <c r="H96" s="19">
        <f t="shared" si="5"/>
        <v>73.333333333333329</v>
      </c>
    </row>
    <row r="97" spans="1:8" ht="38.25">
      <c r="A97" s="2">
        <v>5</v>
      </c>
      <c r="B97" s="23" t="s">
        <v>90</v>
      </c>
      <c r="C97" s="24" t="s">
        <v>91</v>
      </c>
      <c r="D97" s="30">
        <v>7360</v>
      </c>
      <c r="E97" s="30">
        <v>8020</v>
      </c>
      <c r="F97" s="22">
        <v>7295.3</v>
      </c>
      <c r="G97" s="2">
        <f t="shared" si="8"/>
        <v>90.963840399002493</v>
      </c>
      <c r="H97" s="19">
        <f t="shared" si="5"/>
        <v>90.963840399002493</v>
      </c>
    </row>
    <row r="98" spans="1:8">
      <c r="A98" s="2">
        <v>6</v>
      </c>
      <c r="B98" s="25" t="s">
        <v>92</v>
      </c>
      <c r="C98" s="3" t="s">
        <v>86</v>
      </c>
      <c r="D98" s="53">
        <v>0</v>
      </c>
      <c r="E98" s="53">
        <v>0</v>
      </c>
      <c r="F98" s="2">
        <v>0</v>
      </c>
      <c r="G98" s="16"/>
      <c r="H98" s="19"/>
    </row>
    <row r="99" spans="1:8" ht="25.5">
      <c r="A99" s="2">
        <v>7</v>
      </c>
      <c r="B99" s="25" t="s">
        <v>93</v>
      </c>
      <c r="C99" s="3" t="s">
        <v>94</v>
      </c>
      <c r="D99" s="53">
        <v>0</v>
      </c>
      <c r="E99" s="53">
        <v>0</v>
      </c>
      <c r="F99" s="2">
        <v>0</v>
      </c>
      <c r="G99" s="16"/>
      <c r="H99" s="19"/>
    </row>
    <row r="100" spans="1:8" ht="25.5">
      <c r="A100" s="2">
        <v>8</v>
      </c>
      <c r="B100" s="41" t="s">
        <v>95</v>
      </c>
      <c r="C100" s="8" t="s">
        <v>96</v>
      </c>
      <c r="D100" s="8">
        <v>0</v>
      </c>
      <c r="E100" s="8">
        <v>970</v>
      </c>
      <c r="F100" s="2">
        <v>140</v>
      </c>
      <c r="G100" s="16">
        <f>F100/E100*100</f>
        <v>14.432989690721648</v>
      </c>
      <c r="H100" s="19">
        <f t="shared" si="5"/>
        <v>14.432989690721648</v>
      </c>
    </row>
    <row r="101" spans="1:8">
      <c r="A101" s="2">
        <v>9</v>
      </c>
      <c r="B101" s="41" t="s">
        <v>97</v>
      </c>
      <c r="C101" s="8" t="s">
        <v>98</v>
      </c>
      <c r="D101" s="42">
        <v>1666.165</v>
      </c>
      <c r="E101" s="42">
        <v>1666.165</v>
      </c>
      <c r="F101" s="2">
        <v>836.24900000000002</v>
      </c>
      <c r="G101" s="16">
        <f>F101/E101*100</f>
        <v>50.190047204208469</v>
      </c>
      <c r="H101" s="19">
        <f t="shared" si="5"/>
        <v>50.190047204208469</v>
      </c>
    </row>
    <row r="102" spans="1:8" ht="25.5">
      <c r="A102" s="2">
        <v>10</v>
      </c>
      <c r="B102" s="41" t="s">
        <v>99</v>
      </c>
      <c r="C102" s="8" t="s">
        <v>100</v>
      </c>
      <c r="D102" s="43">
        <v>0.49</v>
      </c>
      <c r="E102" s="43">
        <v>0.49</v>
      </c>
      <c r="F102" s="2">
        <v>0.25</v>
      </c>
      <c r="G102" s="16">
        <f t="shared" si="8"/>
        <v>51.020408163265309</v>
      </c>
      <c r="H102" s="19">
        <f t="shared" si="5"/>
        <v>51.020408163265309</v>
      </c>
    </row>
    <row r="103" spans="1:8" ht="38.25">
      <c r="A103" s="2">
        <v>11</v>
      </c>
      <c r="B103" s="41" t="s">
        <v>101</v>
      </c>
      <c r="C103" s="8" t="s">
        <v>9</v>
      </c>
      <c r="D103" s="44">
        <v>0</v>
      </c>
      <c r="E103" s="44">
        <v>0</v>
      </c>
      <c r="F103" s="2">
        <v>0</v>
      </c>
      <c r="G103" s="16">
        <v>100</v>
      </c>
      <c r="H103" s="19">
        <f t="shared" si="5"/>
        <v>100</v>
      </c>
    </row>
    <row r="104" spans="1:8">
      <c r="A104" s="2">
        <v>12</v>
      </c>
      <c r="B104" s="41" t="s">
        <v>102</v>
      </c>
      <c r="C104" s="8" t="s">
        <v>103</v>
      </c>
      <c r="D104" s="44">
        <v>2047.819</v>
      </c>
      <c r="E104" s="44">
        <v>2047.819</v>
      </c>
      <c r="F104" s="2">
        <v>1074.953</v>
      </c>
      <c r="G104" s="16">
        <f t="shared" si="8"/>
        <v>52.492578689815851</v>
      </c>
      <c r="H104" s="19">
        <f t="shared" si="5"/>
        <v>52.492578689815851</v>
      </c>
    </row>
    <row r="105" spans="1:8" ht="76.5">
      <c r="A105" s="2">
        <v>13</v>
      </c>
      <c r="B105" s="41" t="s">
        <v>104</v>
      </c>
      <c r="C105" s="8" t="s">
        <v>100</v>
      </c>
      <c r="D105" s="44">
        <v>0.52</v>
      </c>
      <c r="E105" s="44">
        <v>0.51</v>
      </c>
      <c r="F105" s="2">
        <v>0.26</v>
      </c>
      <c r="G105" s="16">
        <f>E105/F105*100</f>
        <v>196.15384615384613</v>
      </c>
      <c r="H105" s="19">
        <f t="shared" si="5"/>
        <v>100</v>
      </c>
    </row>
    <row r="106" spans="1:8" ht="76.5">
      <c r="A106" s="2">
        <v>14</v>
      </c>
      <c r="B106" s="41" t="s">
        <v>105</v>
      </c>
      <c r="C106" s="8" t="s">
        <v>9</v>
      </c>
      <c r="D106" s="44">
        <v>0</v>
      </c>
      <c r="E106" s="44">
        <v>0</v>
      </c>
      <c r="F106" s="28">
        <v>0</v>
      </c>
      <c r="G106" s="16">
        <v>100</v>
      </c>
      <c r="H106" s="19">
        <f t="shared" si="5"/>
        <v>100</v>
      </c>
    </row>
    <row r="107" spans="1:8">
      <c r="A107" s="2">
        <v>15</v>
      </c>
      <c r="B107" s="15" t="s">
        <v>106</v>
      </c>
      <c r="C107" s="2" t="s">
        <v>107</v>
      </c>
      <c r="D107" s="2">
        <v>14882</v>
      </c>
      <c r="E107" s="2">
        <v>15340</v>
      </c>
      <c r="F107" s="2">
        <v>14830</v>
      </c>
      <c r="G107" s="16">
        <f>F107/E107*100</f>
        <v>96.675358539765327</v>
      </c>
      <c r="H107" s="19">
        <f t="shared" si="5"/>
        <v>96.675358539765327</v>
      </c>
    </row>
    <row r="108" spans="1:8">
      <c r="A108" s="2">
        <v>16</v>
      </c>
      <c r="B108" s="15" t="s">
        <v>108</v>
      </c>
      <c r="C108" s="2" t="s">
        <v>107</v>
      </c>
      <c r="D108" s="2">
        <v>2551</v>
      </c>
      <c r="E108" s="2">
        <v>2610</v>
      </c>
      <c r="F108" s="2">
        <v>2203</v>
      </c>
      <c r="G108" s="16">
        <f t="shared" ref="G108:G113" si="9">F108/E108*100</f>
        <v>84.406130268199234</v>
      </c>
      <c r="H108" s="19">
        <f t="shared" si="5"/>
        <v>84.406130268199234</v>
      </c>
    </row>
    <row r="109" spans="1:8">
      <c r="A109" s="2">
        <v>17</v>
      </c>
      <c r="B109" s="15" t="s">
        <v>109</v>
      </c>
      <c r="C109" s="2" t="s">
        <v>110</v>
      </c>
      <c r="D109" s="2">
        <v>40969</v>
      </c>
      <c r="E109" s="2">
        <v>40969</v>
      </c>
      <c r="F109" s="2">
        <v>36555</v>
      </c>
      <c r="G109" s="16">
        <f t="shared" si="9"/>
        <v>89.226000146452193</v>
      </c>
      <c r="H109" s="19">
        <f t="shared" si="5"/>
        <v>89.226000146452193</v>
      </c>
    </row>
    <row r="110" spans="1:8">
      <c r="A110" s="2">
        <v>18</v>
      </c>
      <c r="B110" s="15" t="s">
        <v>111</v>
      </c>
      <c r="C110" s="2" t="s">
        <v>107</v>
      </c>
      <c r="D110" s="2">
        <v>49</v>
      </c>
      <c r="E110" s="2">
        <v>50</v>
      </c>
      <c r="F110" s="2">
        <v>42</v>
      </c>
      <c r="G110" s="16">
        <f t="shared" si="9"/>
        <v>84</v>
      </c>
      <c r="H110" s="19">
        <f t="shared" si="5"/>
        <v>84</v>
      </c>
    </row>
    <row r="111" spans="1:8">
      <c r="A111" s="2">
        <v>19</v>
      </c>
      <c r="B111" s="15" t="s">
        <v>112</v>
      </c>
      <c r="C111" s="2" t="s">
        <v>107</v>
      </c>
      <c r="D111" s="28">
        <v>60</v>
      </c>
      <c r="E111" s="28">
        <v>60</v>
      </c>
      <c r="F111" s="2">
        <v>26.2</v>
      </c>
      <c r="G111" s="16">
        <f t="shared" si="9"/>
        <v>43.666666666666664</v>
      </c>
      <c r="H111" s="19">
        <f t="shared" si="5"/>
        <v>43.666666666666664</v>
      </c>
    </row>
    <row r="112" spans="1:8">
      <c r="A112" s="2">
        <v>20</v>
      </c>
      <c r="B112" s="15" t="s">
        <v>232</v>
      </c>
      <c r="C112" s="2" t="s">
        <v>233</v>
      </c>
      <c r="D112" s="2">
        <v>0</v>
      </c>
      <c r="E112" s="2">
        <v>1</v>
      </c>
      <c r="F112" s="2">
        <v>0</v>
      </c>
      <c r="G112" s="16">
        <f t="shared" si="9"/>
        <v>0</v>
      </c>
      <c r="H112" s="19">
        <f t="shared" si="5"/>
        <v>0</v>
      </c>
    </row>
    <row r="113" spans="1:8" ht="38.25">
      <c r="A113" s="2">
        <v>21</v>
      </c>
      <c r="B113" s="15" t="s">
        <v>113</v>
      </c>
      <c r="C113" s="2" t="s">
        <v>107</v>
      </c>
      <c r="D113" s="2">
        <v>1680</v>
      </c>
      <c r="E113" s="2">
        <v>1680</v>
      </c>
      <c r="F113" s="28">
        <v>920</v>
      </c>
      <c r="G113" s="16">
        <f t="shared" si="9"/>
        <v>54.761904761904766</v>
      </c>
      <c r="H113" s="19">
        <f t="shared" si="5"/>
        <v>54.761904761904766</v>
      </c>
    </row>
    <row r="114" spans="1:8" ht="25.5">
      <c r="A114" s="2">
        <v>22</v>
      </c>
      <c r="B114" s="26" t="s">
        <v>114</v>
      </c>
      <c r="C114" s="4" t="s">
        <v>115</v>
      </c>
      <c r="D114" s="45">
        <v>28.6</v>
      </c>
      <c r="E114" s="45">
        <v>27.3</v>
      </c>
      <c r="F114" s="2">
        <v>27.2</v>
      </c>
      <c r="G114" s="16">
        <f t="shared" si="8"/>
        <v>99.633699633699621</v>
      </c>
      <c r="H114" s="19">
        <f t="shared" si="5"/>
        <v>99.633699633699621</v>
      </c>
    </row>
    <row r="115" spans="1:8" ht="51">
      <c r="A115" s="2">
        <v>23</v>
      </c>
      <c r="B115" s="15" t="s">
        <v>116</v>
      </c>
      <c r="C115" s="2" t="s">
        <v>86</v>
      </c>
      <c r="D115" s="13">
        <v>10</v>
      </c>
      <c r="E115" s="13">
        <v>7</v>
      </c>
      <c r="F115" s="2">
        <v>7</v>
      </c>
      <c r="G115" s="16">
        <f t="shared" si="8"/>
        <v>100</v>
      </c>
      <c r="H115" s="19">
        <f t="shared" si="5"/>
        <v>100</v>
      </c>
    </row>
    <row r="116" spans="1:8" ht="38.25">
      <c r="A116" s="2">
        <v>24</v>
      </c>
      <c r="B116" s="15" t="s">
        <v>234</v>
      </c>
      <c r="C116" s="2" t="s">
        <v>86</v>
      </c>
      <c r="D116" s="13">
        <v>0</v>
      </c>
      <c r="E116" s="2">
        <v>0</v>
      </c>
      <c r="F116" s="98">
        <v>0</v>
      </c>
      <c r="G116" s="16"/>
      <c r="H116" s="19"/>
    </row>
    <row r="117" spans="1:8" ht="51">
      <c r="A117" s="2">
        <v>25</v>
      </c>
      <c r="B117" s="25" t="s">
        <v>117</v>
      </c>
      <c r="C117" s="3" t="s">
        <v>118</v>
      </c>
      <c r="D117" s="46" t="s">
        <v>158</v>
      </c>
      <c r="E117" s="46" t="s">
        <v>158</v>
      </c>
      <c r="F117" s="2" t="s">
        <v>160</v>
      </c>
      <c r="G117" s="16">
        <v>50</v>
      </c>
      <c r="H117" s="19">
        <f t="shared" si="5"/>
        <v>50</v>
      </c>
    </row>
    <row r="118" spans="1:8" ht="38.25">
      <c r="A118" s="2">
        <v>26</v>
      </c>
      <c r="B118" s="47" t="s">
        <v>119</v>
      </c>
      <c r="C118" s="22" t="s">
        <v>94</v>
      </c>
      <c r="D118" s="48">
        <v>10</v>
      </c>
      <c r="E118" s="48">
        <v>20</v>
      </c>
      <c r="F118" s="2">
        <v>20</v>
      </c>
      <c r="G118" s="16">
        <f>F118/E118*100</f>
        <v>100</v>
      </c>
      <c r="H118" s="19">
        <f t="shared" si="5"/>
        <v>100</v>
      </c>
    </row>
    <row r="119" spans="1:8" ht="38.25">
      <c r="A119" s="2">
        <v>27</v>
      </c>
      <c r="B119" s="15" t="s">
        <v>120</v>
      </c>
      <c r="C119" s="22" t="s">
        <v>94</v>
      </c>
      <c r="D119" s="13">
        <v>100</v>
      </c>
      <c r="E119" s="13">
        <v>100</v>
      </c>
      <c r="F119" s="2">
        <v>88</v>
      </c>
      <c r="G119" s="16">
        <f>F119/E119*100</f>
        <v>88</v>
      </c>
      <c r="H119" s="19">
        <f t="shared" si="5"/>
        <v>88</v>
      </c>
    </row>
    <row r="120" spans="1:8" ht="76.5">
      <c r="A120" s="2">
        <v>28</v>
      </c>
      <c r="B120" s="15" t="s">
        <v>121</v>
      </c>
      <c r="C120" s="2" t="s">
        <v>9</v>
      </c>
      <c r="D120" s="32">
        <v>35</v>
      </c>
      <c r="E120" s="32">
        <v>40</v>
      </c>
      <c r="F120" s="2">
        <v>41</v>
      </c>
      <c r="G120" s="16">
        <f>F120/E120*100</f>
        <v>102.49999999999999</v>
      </c>
      <c r="H120" s="19">
        <f t="shared" si="5"/>
        <v>100</v>
      </c>
    </row>
    <row r="121" spans="1:8">
      <c r="A121" s="2">
        <v>29</v>
      </c>
      <c r="B121" s="15" t="s">
        <v>122</v>
      </c>
      <c r="C121" s="2" t="s">
        <v>123</v>
      </c>
      <c r="D121" s="13">
        <v>4.5</v>
      </c>
      <c r="E121" s="13">
        <v>4.5999999999999996</v>
      </c>
      <c r="F121" s="2">
        <v>5.3</v>
      </c>
      <c r="G121" s="16">
        <f>F121/E121*100</f>
        <v>115.21739130434783</v>
      </c>
      <c r="H121" s="19">
        <f t="shared" si="5"/>
        <v>100</v>
      </c>
    </row>
    <row r="122" spans="1:8">
      <c r="A122" s="2">
        <v>30</v>
      </c>
      <c r="B122" s="15" t="s">
        <v>124</v>
      </c>
      <c r="C122" s="2" t="s">
        <v>9</v>
      </c>
      <c r="D122" s="13">
        <v>17.399999999999999</v>
      </c>
      <c r="E122" s="13">
        <v>17.8</v>
      </c>
      <c r="F122" s="2">
        <v>19.100000000000001</v>
      </c>
      <c r="G122" s="16">
        <f>F122/E122*100</f>
        <v>107.30337078651687</v>
      </c>
      <c r="H122" s="19">
        <f t="shared" si="5"/>
        <v>100</v>
      </c>
    </row>
    <row r="123" spans="1:8" ht="25.5">
      <c r="A123" s="2">
        <v>31</v>
      </c>
      <c r="B123" s="15" t="s">
        <v>125</v>
      </c>
      <c r="C123" s="2" t="s">
        <v>126</v>
      </c>
      <c r="D123" s="32">
        <v>575</v>
      </c>
      <c r="E123" s="32">
        <v>575</v>
      </c>
      <c r="F123" s="2">
        <v>756.2</v>
      </c>
      <c r="G123" s="16">
        <f>F123/E123*100</f>
        <v>131.51304347826087</v>
      </c>
      <c r="H123" s="19">
        <f t="shared" si="5"/>
        <v>100</v>
      </c>
    </row>
    <row r="124" spans="1:8" ht="38.25">
      <c r="A124" s="2">
        <v>32</v>
      </c>
      <c r="B124" s="15" t="s">
        <v>127</v>
      </c>
      <c r="C124" s="2" t="s">
        <v>86</v>
      </c>
      <c r="D124" s="49">
        <v>3</v>
      </c>
      <c r="E124" s="49">
        <v>3</v>
      </c>
      <c r="F124" s="2">
        <v>0</v>
      </c>
      <c r="G124" s="16">
        <f>F124/E124*100</f>
        <v>0</v>
      </c>
      <c r="H124" s="19">
        <f t="shared" si="5"/>
        <v>0</v>
      </c>
    </row>
    <row r="125" spans="1:8" ht="25.5">
      <c r="A125" s="2">
        <v>33</v>
      </c>
      <c r="B125" s="15" t="s">
        <v>247</v>
      </c>
      <c r="C125" s="2" t="s">
        <v>128</v>
      </c>
      <c r="D125" s="49">
        <v>5</v>
      </c>
      <c r="E125" s="49">
        <v>6.03</v>
      </c>
      <c r="F125" s="2">
        <v>6.1</v>
      </c>
      <c r="G125" s="16">
        <f>F125/E125*100</f>
        <v>101.16086235489219</v>
      </c>
      <c r="H125" s="19">
        <f t="shared" si="5"/>
        <v>100</v>
      </c>
    </row>
    <row r="126" spans="1:8" ht="38.25">
      <c r="A126" s="2">
        <v>34</v>
      </c>
      <c r="B126" s="15" t="s">
        <v>248</v>
      </c>
      <c r="C126" s="2" t="s">
        <v>129</v>
      </c>
      <c r="D126" s="32">
        <v>0.4</v>
      </c>
      <c r="E126" s="32">
        <v>1.3</v>
      </c>
      <c r="F126" s="2">
        <v>1.9</v>
      </c>
      <c r="G126" s="16">
        <f>F126/E126*100</f>
        <v>146.15384615384613</v>
      </c>
      <c r="H126" s="19">
        <f t="shared" si="5"/>
        <v>100</v>
      </c>
    </row>
    <row r="127" spans="1:8" ht="38.25">
      <c r="A127" s="2">
        <v>35</v>
      </c>
      <c r="B127" s="15" t="s">
        <v>235</v>
      </c>
      <c r="C127" s="53" t="s">
        <v>86</v>
      </c>
      <c r="D127" s="32">
        <v>7</v>
      </c>
      <c r="E127" s="32">
        <v>7</v>
      </c>
      <c r="F127" s="2">
        <v>6</v>
      </c>
      <c r="G127" s="16">
        <f>F127/E127*100</f>
        <v>85.714285714285708</v>
      </c>
      <c r="H127" s="19">
        <f t="shared" si="5"/>
        <v>85.714285714285708</v>
      </c>
    </row>
    <row r="128" spans="1:8" ht="25.5">
      <c r="A128" s="2">
        <v>36</v>
      </c>
      <c r="B128" s="15" t="s">
        <v>130</v>
      </c>
      <c r="C128" s="53" t="s">
        <v>86</v>
      </c>
      <c r="D128" s="35">
        <v>18</v>
      </c>
      <c r="E128" s="35">
        <v>53</v>
      </c>
      <c r="F128" s="2">
        <v>54</v>
      </c>
      <c r="G128" s="16">
        <f>F128/E128*100</f>
        <v>101.88679245283019</v>
      </c>
      <c r="H128" s="19">
        <f t="shared" si="5"/>
        <v>100</v>
      </c>
    </row>
    <row r="129" spans="1:8" ht="25.5">
      <c r="A129" s="2">
        <v>37</v>
      </c>
      <c r="B129" s="15" t="s">
        <v>131</v>
      </c>
      <c r="C129" s="53" t="s">
        <v>86</v>
      </c>
      <c r="D129" s="35">
        <v>281</v>
      </c>
      <c r="E129" s="35">
        <v>397</v>
      </c>
      <c r="F129" s="2">
        <v>401</v>
      </c>
      <c r="G129" s="16">
        <f>F129/E129*100</f>
        <v>101.00755667506299</v>
      </c>
      <c r="H129" s="19">
        <f t="shared" si="5"/>
        <v>100</v>
      </c>
    </row>
    <row r="130" spans="1:8" ht="25.5">
      <c r="A130" s="2">
        <v>38</v>
      </c>
      <c r="B130" s="26" t="s">
        <v>133</v>
      </c>
      <c r="C130" s="4" t="s">
        <v>134</v>
      </c>
      <c r="D130" s="31" t="s">
        <v>237</v>
      </c>
      <c r="E130" s="45">
        <v>0</v>
      </c>
      <c r="F130" s="22">
        <v>0</v>
      </c>
      <c r="G130" s="16"/>
      <c r="H130" s="19"/>
    </row>
    <row r="131" spans="1:8" ht="25.5">
      <c r="A131" s="2">
        <v>39</v>
      </c>
      <c r="B131" s="26" t="s">
        <v>135</v>
      </c>
      <c r="C131" s="4" t="s">
        <v>134</v>
      </c>
      <c r="D131" s="5">
        <v>0</v>
      </c>
      <c r="E131" s="97" t="s">
        <v>161</v>
      </c>
      <c r="F131" s="2">
        <v>0</v>
      </c>
      <c r="G131" s="16">
        <f>F131/E131*100</f>
        <v>0</v>
      </c>
      <c r="H131" s="19">
        <f t="shared" si="5"/>
        <v>0</v>
      </c>
    </row>
    <row r="132" spans="1:8" ht="25.5">
      <c r="A132" s="2">
        <v>40</v>
      </c>
      <c r="B132" s="15" t="s">
        <v>136</v>
      </c>
      <c r="C132" s="2" t="s">
        <v>132</v>
      </c>
      <c r="D132" s="2">
        <v>49</v>
      </c>
      <c r="E132" s="13">
        <v>48</v>
      </c>
      <c r="F132" s="2">
        <v>0</v>
      </c>
      <c r="G132" s="16">
        <f>F132/E132*100</f>
        <v>0</v>
      </c>
      <c r="H132" s="19">
        <f t="shared" si="5"/>
        <v>0</v>
      </c>
    </row>
    <row r="133" spans="1:8" ht="25.5">
      <c r="A133" s="2">
        <v>41</v>
      </c>
      <c r="B133" s="29" t="s">
        <v>137</v>
      </c>
      <c r="C133" s="3" t="s">
        <v>132</v>
      </c>
      <c r="D133" s="3">
        <v>1</v>
      </c>
      <c r="E133" s="3">
        <v>1</v>
      </c>
      <c r="F133" s="2">
        <v>1</v>
      </c>
      <c r="G133" s="2">
        <f t="shared" si="8"/>
        <v>100</v>
      </c>
      <c r="H133" s="19">
        <f t="shared" ref="H133:H149" si="10">IF(G133&gt;100,100,G133)</f>
        <v>100</v>
      </c>
    </row>
    <row r="134" spans="1:8" ht="25.5">
      <c r="A134" s="2">
        <v>42</v>
      </c>
      <c r="B134" s="29" t="s">
        <v>138</v>
      </c>
      <c r="C134" s="3" t="s">
        <v>139</v>
      </c>
      <c r="D134" s="3">
        <v>0</v>
      </c>
      <c r="E134" s="3">
        <v>1</v>
      </c>
      <c r="F134" s="2">
        <v>0</v>
      </c>
      <c r="G134" s="2">
        <f t="shared" si="8"/>
        <v>0</v>
      </c>
      <c r="H134" s="19">
        <f t="shared" si="10"/>
        <v>0</v>
      </c>
    </row>
    <row r="135" spans="1:8" ht="38.25">
      <c r="A135" s="2">
        <v>43</v>
      </c>
      <c r="B135" s="29" t="s">
        <v>140</v>
      </c>
      <c r="C135" s="3" t="s">
        <v>141</v>
      </c>
      <c r="D135" s="3">
        <v>1</v>
      </c>
      <c r="E135" s="3">
        <v>4</v>
      </c>
      <c r="F135" s="2">
        <v>0</v>
      </c>
      <c r="G135" s="2">
        <f t="shared" si="8"/>
        <v>0</v>
      </c>
      <c r="H135" s="19">
        <f t="shared" si="10"/>
        <v>0</v>
      </c>
    </row>
    <row r="136" spans="1:8">
      <c r="A136" s="2">
        <v>44</v>
      </c>
      <c r="B136" s="25" t="s">
        <v>142</v>
      </c>
      <c r="C136" s="3" t="s">
        <v>143</v>
      </c>
      <c r="D136" s="3" t="s">
        <v>238</v>
      </c>
      <c r="E136" s="3" t="s">
        <v>162</v>
      </c>
      <c r="F136" s="28">
        <v>0</v>
      </c>
      <c r="G136" s="2">
        <v>0</v>
      </c>
      <c r="H136" s="19">
        <f t="shared" si="10"/>
        <v>0</v>
      </c>
    </row>
    <row r="137" spans="1:8" ht="25.5">
      <c r="A137" s="2">
        <v>45</v>
      </c>
      <c r="B137" s="15" t="s">
        <v>144</v>
      </c>
      <c r="C137" s="2" t="s">
        <v>86</v>
      </c>
      <c r="D137" s="2">
        <v>2</v>
      </c>
      <c r="E137" s="2">
        <v>2</v>
      </c>
      <c r="F137" s="38">
        <v>2</v>
      </c>
      <c r="G137" s="16">
        <f t="shared" si="8"/>
        <v>100</v>
      </c>
      <c r="H137" s="19">
        <f t="shared" si="10"/>
        <v>100</v>
      </c>
    </row>
    <row r="138" spans="1:8" ht="38.25">
      <c r="A138" s="2">
        <v>46</v>
      </c>
      <c r="B138" s="25" t="s">
        <v>145</v>
      </c>
      <c r="C138" s="3" t="s">
        <v>139</v>
      </c>
      <c r="D138" s="34" t="s">
        <v>159</v>
      </c>
      <c r="E138" s="34" t="s">
        <v>159</v>
      </c>
      <c r="F138" s="2" t="s">
        <v>159</v>
      </c>
      <c r="G138" s="16">
        <v>100</v>
      </c>
      <c r="H138" s="19">
        <v>100</v>
      </c>
    </row>
    <row r="139" spans="1:8" ht="38.25">
      <c r="A139" s="2">
        <v>47</v>
      </c>
      <c r="B139" s="15" t="s">
        <v>146</v>
      </c>
      <c r="C139" s="53" t="s">
        <v>141</v>
      </c>
      <c r="D139" s="35">
        <v>1</v>
      </c>
      <c r="E139" s="35">
        <v>1</v>
      </c>
      <c r="F139" s="2">
        <v>1</v>
      </c>
      <c r="G139" s="16">
        <f>F139/E139*100</f>
        <v>100</v>
      </c>
      <c r="H139" s="19">
        <f t="shared" si="10"/>
        <v>100</v>
      </c>
    </row>
    <row r="140" spans="1:8" ht="25.5">
      <c r="A140" s="2">
        <v>48</v>
      </c>
      <c r="B140" s="27" t="s">
        <v>147</v>
      </c>
      <c r="C140" s="53" t="s">
        <v>132</v>
      </c>
      <c r="D140" s="35">
        <v>0</v>
      </c>
      <c r="E140" s="35">
        <v>0</v>
      </c>
      <c r="F140" s="2">
        <v>0</v>
      </c>
      <c r="G140" s="16"/>
      <c r="H140" s="19"/>
    </row>
    <row r="141" spans="1:8" ht="38.25">
      <c r="A141" s="2">
        <v>49</v>
      </c>
      <c r="B141" s="15" t="s">
        <v>148</v>
      </c>
      <c r="C141" s="2" t="s">
        <v>149</v>
      </c>
      <c r="D141" s="32">
        <v>4481</v>
      </c>
      <c r="E141" s="32">
        <v>4576</v>
      </c>
      <c r="F141" s="2">
        <v>3289</v>
      </c>
      <c r="G141" s="16">
        <f t="shared" ref="G141" si="11">F141/E141*100</f>
        <v>71.875</v>
      </c>
      <c r="H141" s="19">
        <f t="shared" si="10"/>
        <v>71.875</v>
      </c>
    </row>
    <row r="142" spans="1:8" ht="38.25">
      <c r="A142" s="2">
        <v>50</v>
      </c>
      <c r="B142" s="15" t="s">
        <v>150</v>
      </c>
      <c r="C142" s="53" t="s">
        <v>132</v>
      </c>
      <c r="D142" s="32">
        <v>100</v>
      </c>
      <c r="E142" s="32">
        <v>100</v>
      </c>
      <c r="F142" s="2">
        <v>100</v>
      </c>
      <c r="G142" s="16">
        <f t="shared" si="8"/>
        <v>100</v>
      </c>
      <c r="H142" s="19">
        <f t="shared" si="10"/>
        <v>100</v>
      </c>
    </row>
    <row r="143" spans="1:8" ht="25.5">
      <c r="A143" s="2">
        <v>51</v>
      </c>
      <c r="B143" s="23" t="s">
        <v>151</v>
      </c>
      <c r="C143" s="28" t="s">
        <v>152</v>
      </c>
      <c r="D143" s="36" t="s">
        <v>160</v>
      </c>
      <c r="E143" s="36" t="s">
        <v>160</v>
      </c>
      <c r="F143" s="2" t="s">
        <v>160</v>
      </c>
      <c r="G143" s="16">
        <v>100</v>
      </c>
      <c r="H143" s="53">
        <f t="shared" si="10"/>
        <v>100</v>
      </c>
    </row>
    <row r="144" spans="1:8" ht="25.5">
      <c r="A144" s="2">
        <v>52</v>
      </c>
      <c r="B144" s="29" t="s">
        <v>153</v>
      </c>
      <c r="C144" s="24" t="s">
        <v>86</v>
      </c>
      <c r="D144" s="37">
        <v>200</v>
      </c>
      <c r="E144" s="37">
        <v>0</v>
      </c>
      <c r="F144" s="2">
        <v>0</v>
      </c>
      <c r="G144" s="16"/>
      <c r="H144" s="53"/>
    </row>
    <row r="145" spans="1:9" ht="38.25">
      <c r="A145" s="2">
        <v>53</v>
      </c>
      <c r="B145" s="15" t="s">
        <v>154</v>
      </c>
      <c r="C145" s="3" t="s">
        <v>86</v>
      </c>
      <c r="D145" s="35">
        <v>10</v>
      </c>
      <c r="E145" s="35">
        <v>11</v>
      </c>
      <c r="F145" s="2">
        <v>7</v>
      </c>
      <c r="G145" s="16">
        <f t="shared" si="8"/>
        <v>63.636363636363633</v>
      </c>
      <c r="H145" s="53">
        <f t="shared" si="10"/>
        <v>63.636363636363633</v>
      </c>
    </row>
    <row r="146" spans="1:9" ht="38.25">
      <c r="A146" s="2">
        <v>54</v>
      </c>
      <c r="B146" s="15" t="s">
        <v>155</v>
      </c>
      <c r="C146" s="3" t="s">
        <v>86</v>
      </c>
      <c r="D146" s="34">
        <v>0</v>
      </c>
      <c r="E146" s="34">
        <v>0</v>
      </c>
      <c r="F146" s="2">
        <v>0</v>
      </c>
      <c r="G146" s="16"/>
      <c r="H146" s="53"/>
    </row>
    <row r="147" spans="1:9" ht="25.5">
      <c r="A147" s="2">
        <v>55</v>
      </c>
      <c r="B147" s="15" t="s">
        <v>156</v>
      </c>
      <c r="C147" s="3" t="s">
        <v>86</v>
      </c>
      <c r="D147" s="34"/>
      <c r="E147" s="99">
        <v>0</v>
      </c>
      <c r="F147" s="2">
        <v>0</v>
      </c>
      <c r="G147" s="16"/>
      <c r="H147" s="53"/>
    </row>
    <row r="148" spans="1:9" ht="25.5">
      <c r="A148" s="2">
        <v>56</v>
      </c>
      <c r="B148" s="101" t="s">
        <v>249</v>
      </c>
      <c r="C148" s="3" t="s">
        <v>86</v>
      </c>
      <c r="D148" s="34"/>
      <c r="E148" s="53">
        <v>10</v>
      </c>
      <c r="F148" s="22">
        <v>0</v>
      </c>
      <c r="G148" s="16">
        <f t="shared" si="8"/>
        <v>0</v>
      </c>
      <c r="H148" s="53">
        <f t="shared" si="10"/>
        <v>0</v>
      </c>
    </row>
    <row r="149" spans="1:9" ht="25.5">
      <c r="A149" s="53">
        <v>57</v>
      </c>
      <c r="B149" s="101" t="s">
        <v>250</v>
      </c>
      <c r="C149" s="53" t="s">
        <v>9</v>
      </c>
      <c r="D149" s="35">
        <v>0</v>
      </c>
      <c r="E149" s="53">
        <v>100</v>
      </c>
      <c r="F149" s="2">
        <v>0</v>
      </c>
      <c r="G149" s="16">
        <f t="shared" si="8"/>
        <v>0</v>
      </c>
      <c r="H149" s="53">
        <f t="shared" si="10"/>
        <v>0</v>
      </c>
    </row>
    <row r="150" spans="1:9" ht="41.25" customHeight="1">
      <c r="A150" s="93" t="s">
        <v>197</v>
      </c>
      <c r="B150" s="93"/>
      <c r="C150" s="93"/>
      <c r="D150" s="93"/>
      <c r="E150" s="88"/>
      <c r="F150" s="88"/>
      <c r="G150" s="89"/>
      <c r="H150" s="9"/>
      <c r="I150" s="11">
        <f>SUM(H151:H176)/25</f>
        <v>62.67353539774593</v>
      </c>
    </row>
    <row r="151" spans="1:9" ht="25.5">
      <c r="A151" s="33">
        <v>1</v>
      </c>
      <c r="B151" s="50" t="s">
        <v>164</v>
      </c>
      <c r="C151" s="33" t="s">
        <v>94</v>
      </c>
      <c r="D151" s="33">
        <v>69</v>
      </c>
      <c r="E151" s="67">
        <v>74</v>
      </c>
      <c r="F151" s="33">
        <v>69</v>
      </c>
      <c r="G151" s="14">
        <f>F151*100/E151</f>
        <v>93.243243243243242</v>
      </c>
      <c r="H151" s="19">
        <f t="shared" ref="H151:H184" si="12">IF(G151&gt;100,100,G151)</f>
        <v>93.243243243243242</v>
      </c>
    </row>
    <row r="152" spans="1:9" ht="25.5">
      <c r="A152" s="33">
        <v>2</v>
      </c>
      <c r="B152" s="51" t="s">
        <v>165</v>
      </c>
      <c r="C152" s="33" t="s">
        <v>94</v>
      </c>
      <c r="D152" s="33">
        <v>18</v>
      </c>
      <c r="E152" s="67">
        <v>18</v>
      </c>
      <c r="F152" s="33">
        <v>18</v>
      </c>
      <c r="G152" s="14">
        <f>F152*100/E152</f>
        <v>100</v>
      </c>
      <c r="H152" s="19">
        <f t="shared" si="12"/>
        <v>100</v>
      </c>
    </row>
    <row r="153" spans="1:9" ht="25.5">
      <c r="A153" s="33">
        <v>3</v>
      </c>
      <c r="B153" s="50" t="s">
        <v>166</v>
      </c>
      <c r="C153" s="12" t="s">
        <v>167</v>
      </c>
      <c r="D153" s="33">
        <v>98.7</v>
      </c>
      <c r="E153" s="67">
        <v>95</v>
      </c>
      <c r="F153" s="33">
        <v>37.4</v>
      </c>
      <c r="G153" s="14">
        <f>F153*100/E153</f>
        <v>39.368421052631582</v>
      </c>
      <c r="H153" s="19">
        <f t="shared" si="12"/>
        <v>39.368421052631582</v>
      </c>
    </row>
    <row r="154" spans="1:9" ht="25.5">
      <c r="A154" s="33">
        <v>4</v>
      </c>
      <c r="B154" s="50" t="s">
        <v>168</v>
      </c>
      <c r="C154" s="12" t="s">
        <v>167</v>
      </c>
      <c r="D154" s="33">
        <v>109.9</v>
      </c>
      <c r="E154" s="67">
        <v>95</v>
      </c>
      <c r="F154" s="33">
        <v>47.5</v>
      </c>
      <c r="G154" s="14">
        <f t="shared" ref="G154:G180" si="13">F154*100/E154</f>
        <v>50</v>
      </c>
      <c r="H154" s="19">
        <f t="shared" si="12"/>
        <v>50</v>
      </c>
    </row>
    <row r="155" spans="1:9">
      <c r="A155" s="33">
        <v>5</v>
      </c>
      <c r="B155" s="52" t="s">
        <v>169</v>
      </c>
      <c r="C155" s="33" t="s">
        <v>9</v>
      </c>
      <c r="D155" s="12">
        <v>90</v>
      </c>
      <c r="E155" s="66">
        <v>90</v>
      </c>
      <c r="F155" s="33">
        <v>90</v>
      </c>
      <c r="G155" s="14">
        <f t="shared" si="13"/>
        <v>100</v>
      </c>
      <c r="H155" s="19">
        <f t="shared" si="12"/>
        <v>100</v>
      </c>
    </row>
    <row r="156" spans="1:9" ht="25.5">
      <c r="A156" s="33">
        <v>6</v>
      </c>
      <c r="B156" s="52" t="s">
        <v>170</v>
      </c>
      <c r="C156" s="12" t="s">
        <v>9</v>
      </c>
      <c r="D156" s="12">
        <v>100</v>
      </c>
      <c r="E156" s="66">
        <v>100</v>
      </c>
      <c r="F156" s="33">
        <v>100</v>
      </c>
      <c r="G156" s="14">
        <f t="shared" si="13"/>
        <v>100</v>
      </c>
      <c r="H156" s="19">
        <f t="shared" si="12"/>
        <v>100</v>
      </c>
    </row>
    <row r="157" spans="1:9" ht="25.5">
      <c r="A157" s="33">
        <v>7</v>
      </c>
      <c r="B157" s="50" t="s">
        <v>171</v>
      </c>
      <c r="C157" s="12" t="s">
        <v>9</v>
      </c>
      <c r="D157" s="12">
        <v>100</v>
      </c>
      <c r="E157" s="66">
        <v>100</v>
      </c>
      <c r="F157" s="33">
        <v>100</v>
      </c>
      <c r="G157" s="14">
        <f t="shared" si="13"/>
        <v>100</v>
      </c>
      <c r="H157" s="19">
        <f t="shared" si="12"/>
        <v>100</v>
      </c>
    </row>
    <row r="158" spans="1:9" ht="25.5">
      <c r="A158" s="33">
        <v>8</v>
      </c>
      <c r="B158" s="50" t="s">
        <v>172</v>
      </c>
      <c r="C158" s="33" t="s">
        <v>173</v>
      </c>
      <c r="D158" s="12">
        <v>10</v>
      </c>
      <c r="E158" s="66">
        <v>10</v>
      </c>
      <c r="F158" s="33">
        <v>6</v>
      </c>
      <c r="G158" s="14">
        <f t="shared" si="13"/>
        <v>60</v>
      </c>
      <c r="H158" s="19">
        <f t="shared" si="12"/>
        <v>60</v>
      </c>
    </row>
    <row r="159" spans="1:9" ht="38.25">
      <c r="A159" s="33">
        <v>9</v>
      </c>
      <c r="B159" s="50" t="s">
        <v>174</v>
      </c>
      <c r="C159" s="33" t="s">
        <v>175</v>
      </c>
      <c r="D159" s="33">
        <v>78</v>
      </c>
      <c r="E159" s="67">
        <v>78</v>
      </c>
      <c r="F159" s="33">
        <v>48</v>
      </c>
      <c r="G159" s="14">
        <f t="shared" si="13"/>
        <v>61.53846153846154</v>
      </c>
      <c r="H159" s="19">
        <f t="shared" si="12"/>
        <v>61.53846153846154</v>
      </c>
    </row>
    <row r="160" spans="1:9" ht="38.25">
      <c r="A160" s="33">
        <v>10</v>
      </c>
      <c r="B160" s="50" t="s">
        <v>176</v>
      </c>
      <c r="C160" s="33" t="s">
        <v>9</v>
      </c>
      <c r="D160" s="33" t="s">
        <v>177</v>
      </c>
      <c r="E160" s="67" t="s">
        <v>177</v>
      </c>
      <c r="F160" s="33">
        <v>70</v>
      </c>
      <c r="G160" s="14">
        <f>F160/95*100</f>
        <v>73.68421052631578</v>
      </c>
      <c r="H160" s="19">
        <f t="shared" si="12"/>
        <v>73.68421052631578</v>
      </c>
    </row>
    <row r="161" spans="1:8" ht="38.25">
      <c r="A161" s="33">
        <v>11</v>
      </c>
      <c r="B161" s="50" t="s">
        <v>178</v>
      </c>
      <c r="C161" s="33" t="s">
        <v>9</v>
      </c>
      <c r="D161" s="33" t="s">
        <v>177</v>
      </c>
      <c r="E161" s="67" t="s">
        <v>177</v>
      </c>
      <c r="F161" s="33">
        <v>78</v>
      </c>
      <c r="G161" s="14">
        <f>F161*100/95</f>
        <v>82.10526315789474</v>
      </c>
      <c r="H161" s="19">
        <f t="shared" si="12"/>
        <v>82.10526315789474</v>
      </c>
    </row>
    <row r="162" spans="1:8" ht="51">
      <c r="A162" s="33">
        <v>12</v>
      </c>
      <c r="B162" s="50" t="s">
        <v>179</v>
      </c>
      <c r="C162" s="33" t="s">
        <v>9</v>
      </c>
      <c r="D162" s="33" t="s">
        <v>177</v>
      </c>
      <c r="E162" s="67" t="s">
        <v>177</v>
      </c>
      <c r="F162" s="33">
        <v>50.4</v>
      </c>
      <c r="G162" s="14">
        <f>F162*100/95</f>
        <v>53.05263157894737</v>
      </c>
      <c r="H162" s="19">
        <f t="shared" si="12"/>
        <v>53.05263157894737</v>
      </c>
    </row>
    <row r="163" spans="1:8" ht="63.75">
      <c r="A163" s="33">
        <v>13</v>
      </c>
      <c r="B163" s="50" t="s">
        <v>180</v>
      </c>
      <c r="C163" s="33" t="s">
        <v>9</v>
      </c>
      <c r="D163" s="33" t="s">
        <v>177</v>
      </c>
      <c r="E163" s="67" t="s">
        <v>177</v>
      </c>
      <c r="F163" s="33">
        <v>100</v>
      </c>
      <c r="G163" s="14">
        <f>F163*100/95</f>
        <v>105.26315789473684</v>
      </c>
      <c r="H163" s="19">
        <f t="shared" si="12"/>
        <v>100</v>
      </c>
    </row>
    <row r="164" spans="1:8" ht="38.25">
      <c r="A164" s="33">
        <v>14</v>
      </c>
      <c r="B164" s="50" t="s">
        <v>181</v>
      </c>
      <c r="C164" s="33" t="s">
        <v>9</v>
      </c>
      <c r="D164" s="33" t="s">
        <v>177</v>
      </c>
      <c r="E164" s="67" t="s">
        <v>177</v>
      </c>
      <c r="F164" s="33">
        <v>100</v>
      </c>
      <c r="G164" s="14">
        <f>F164*100/95</f>
        <v>105.26315789473684</v>
      </c>
      <c r="H164" s="19">
        <f t="shared" si="12"/>
        <v>100</v>
      </c>
    </row>
    <row r="165" spans="1:8" ht="25.5">
      <c r="A165" s="33">
        <v>15</v>
      </c>
      <c r="B165" s="50" t="s">
        <v>182</v>
      </c>
      <c r="C165" s="33" t="s">
        <v>9</v>
      </c>
      <c r="D165" s="33">
        <v>90</v>
      </c>
      <c r="E165" s="67">
        <v>90</v>
      </c>
      <c r="F165" s="33">
        <v>100</v>
      </c>
      <c r="G165" s="14">
        <f t="shared" si="13"/>
        <v>111.11111111111111</v>
      </c>
      <c r="H165" s="19">
        <f t="shared" si="12"/>
        <v>100</v>
      </c>
    </row>
    <row r="166" spans="1:8" ht="38.25">
      <c r="A166" s="33">
        <v>16</v>
      </c>
      <c r="B166" s="50" t="s">
        <v>183</v>
      </c>
      <c r="C166" s="33" t="s">
        <v>9</v>
      </c>
      <c r="D166" s="33">
        <v>80.55</v>
      </c>
      <c r="E166" s="67">
        <v>80.599999999999994</v>
      </c>
      <c r="F166" s="33">
        <v>89.33</v>
      </c>
      <c r="G166" s="14">
        <f t="shared" si="13"/>
        <v>110.83126550868487</v>
      </c>
      <c r="H166" s="19">
        <f t="shared" si="12"/>
        <v>100</v>
      </c>
    </row>
    <row r="167" spans="1:8" ht="25.5">
      <c r="A167" s="33">
        <v>17</v>
      </c>
      <c r="B167" s="50" t="s">
        <v>184</v>
      </c>
      <c r="C167" s="33" t="s">
        <v>185</v>
      </c>
      <c r="D167" s="33">
        <v>50</v>
      </c>
      <c r="E167" s="67">
        <v>52</v>
      </c>
      <c r="F167" s="33">
        <v>28</v>
      </c>
      <c r="G167" s="14">
        <f t="shared" si="13"/>
        <v>53.846153846153847</v>
      </c>
      <c r="H167" s="19">
        <f t="shared" si="12"/>
        <v>53.846153846153847</v>
      </c>
    </row>
    <row r="168" spans="1:8">
      <c r="A168" s="33">
        <v>18</v>
      </c>
      <c r="B168" s="50" t="s">
        <v>186</v>
      </c>
      <c r="C168" s="33" t="s">
        <v>187</v>
      </c>
      <c r="D168" s="33"/>
      <c r="E168" s="33"/>
      <c r="F168" s="22"/>
      <c r="G168" s="14"/>
      <c r="H168" s="19"/>
    </row>
    <row r="169" spans="1:8">
      <c r="A169" s="33"/>
      <c r="B169" s="50" t="s">
        <v>189</v>
      </c>
      <c r="C169" s="33"/>
      <c r="D169" s="33" t="s">
        <v>188</v>
      </c>
      <c r="E169" s="33" t="s">
        <v>159</v>
      </c>
      <c r="F169" s="2" t="s">
        <v>188</v>
      </c>
      <c r="G169" s="14">
        <v>0</v>
      </c>
      <c r="H169" s="19">
        <f t="shared" si="12"/>
        <v>0</v>
      </c>
    </row>
    <row r="170" spans="1:8">
      <c r="A170" s="33"/>
      <c r="B170" s="50" t="s">
        <v>190</v>
      </c>
      <c r="C170" s="33"/>
      <c r="D170" s="33" t="s">
        <v>188</v>
      </c>
      <c r="E170" s="33" t="s">
        <v>159</v>
      </c>
      <c r="F170" s="2" t="s">
        <v>188</v>
      </c>
      <c r="G170" s="14">
        <v>0</v>
      </c>
      <c r="H170" s="19">
        <f t="shared" si="12"/>
        <v>0</v>
      </c>
    </row>
    <row r="171" spans="1:8">
      <c r="A171" s="33"/>
      <c r="B171" s="50" t="s">
        <v>191</v>
      </c>
      <c r="C171" s="33"/>
      <c r="D171" s="33" t="s">
        <v>188</v>
      </c>
      <c r="E171" s="33" t="s">
        <v>159</v>
      </c>
      <c r="F171" s="2" t="s">
        <v>188</v>
      </c>
      <c r="G171" s="14">
        <v>0</v>
      </c>
      <c r="H171" s="19">
        <f t="shared" si="12"/>
        <v>0</v>
      </c>
    </row>
    <row r="172" spans="1:8">
      <c r="A172" s="33"/>
      <c r="B172" s="50" t="s">
        <v>192</v>
      </c>
      <c r="C172" s="33"/>
      <c r="D172" s="33" t="s">
        <v>188</v>
      </c>
      <c r="E172" s="33" t="s">
        <v>159</v>
      </c>
      <c r="F172" s="2" t="s">
        <v>188</v>
      </c>
      <c r="G172" s="14">
        <v>0</v>
      </c>
      <c r="H172" s="19">
        <f t="shared" si="12"/>
        <v>0</v>
      </c>
    </row>
    <row r="173" spans="1:8">
      <c r="A173" s="33"/>
      <c r="B173" s="50" t="s">
        <v>193</v>
      </c>
      <c r="C173" s="33"/>
      <c r="D173" s="33" t="s">
        <v>188</v>
      </c>
      <c r="E173" s="33" t="s">
        <v>159</v>
      </c>
      <c r="F173" s="2" t="s">
        <v>188</v>
      </c>
      <c r="G173" s="14">
        <v>0</v>
      </c>
      <c r="H173" s="19">
        <f t="shared" si="12"/>
        <v>0</v>
      </c>
    </row>
    <row r="174" spans="1:8" ht="25.5">
      <c r="A174" s="33">
        <v>19</v>
      </c>
      <c r="B174" s="50" t="s">
        <v>194</v>
      </c>
      <c r="C174" s="33" t="s">
        <v>187</v>
      </c>
      <c r="D174" s="33" t="s">
        <v>159</v>
      </c>
      <c r="E174" s="33" t="s">
        <v>159</v>
      </c>
      <c r="F174" s="2" t="s">
        <v>188</v>
      </c>
      <c r="G174" s="14">
        <v>0</v>
      </c>
      <c r="H174" s="19">
        <f t="shared" si="12"/>
        <v>0</v>
      </c>
    </row>
    <row r="175" spans="1:8" ht="38.25">
      <c r="A175" s="33">
        <v>20</v>
      </c>
      <c r="B175" s="50" t="s">
        <v>195</v>
      </c>
      <c r="C175" s="33" t="s">
        <v>94</v>
      </c>
      <c r="D175" s="33">
        <v>1</v>
      </c>
      <c r="E175" s="33">
        <v>1</v>
      </c>
      <c r="F175" s="2">
        <v>1</v>
      </c>
      <c r="G175" s="14">
        <f t="shared" si="13"/>
        <v>100</v>
      </c>
      <c r="H175" s="19">
        <f t="shared" si="12"/>
        <v>100</v>
      </c>
    </row>
    <row r="176" spans="1:8" ht="25.5">
      <c r="A176" s="33">
        <v>21</v>
      </c>
      <c r="B176" s="50" t="s">
        <v>196</v>
      </c>
      <c r="C176" s="33" t="s">
        <v>94</v>
      </c>
      <c r="D176" s="33">
        <v>2</v>
      </c>
      <c r="E176" s="33">
        <v>2</v>
      </c>
      <c r="F176" s="2">
        <v>2</v>
      </c>
      <c r="G176" s="14">
        <f t="shared" si="13"/>
        <v>100</v>
      </c>
      <c r="H176" s="19">
        <f t="shared" si="12"/>
        <v>100</v>
      </c>
    </row>
    <row r="177" spans="1:9" ht="41.25" customHeight="1">
      <c r="A177" s="88" t="s">
        <v>163</v>
      </c>
      <c r="B177" s="88"/>
      <c r="C177" s="88"/>
      <c r="D177" s="88"/>
      <c r="E177" s="88"/>
      <c r="F177" s="88"/>
      <c r="G177" s="89"/>
      <c r="H177" s="9"/>
      <c r="I177" s="11">
        <f>SUM(H178:H184)/7</f>
        <v>99.673469387755105</v>
      </c>
    </row>
    <row r="178" spans="1:9" ht="25.5">
      <c r="A178" s="33">
        <v>1</v>
      </c>
      <c r="B178" s="50" t="s">
        <v>198</v>
      </c>
      <c r="C178" s="33" t="s">
        <v>9</v>
      </c>
      <c r="D178" s="33">
        <v>78.900000000000006</v>
      </c>
      <c r="E178" s="33">
        <v>71.400000000000006</v>
      </c>
      <c r="F178" s="33">
        <v>87.7</v>
      </c>
      <c r="G178" s="14">
        <f t="shared" si="13"/>
        <v>122.82913165266106</v>
      </c>
      <c r="H178" s="19">
        <f t="shared" si="12"/>
        <v>100</v>
      </c>
    </row>
    <row r="179" spans="1:9" ht="25.5">
      <c r="A179" s="33">
        <v>2</v>
      </c>
      <c r="B179" s="50" t="s">
        <v>199</v>
      </c>
      <c r="C179" s="33" t="s">
        <v>9</v>
      </c>
      <c r="D179" s="33">
        <v>94.1</v>
      </c>
      <c r="E179" s="33">
        <v>95</v>
      </c>
      <c r="F179" s="33">
        <v>99.3</v>
      </c>
      <c r="G179" s="14">
        <f t="shared" si="13"/>
        <v>104.52631578947368</v>
      </c>
      <c r="H179" s="19">
        <f t="shared" si="12"/>
        <v>100</v>
      </c>
    </row>
    <row r="180" spans="1:9">
      <c r="A180" s="33">
        <v>3</v>
      </c>
      <c r="B180" s="50" t="s">
        <v>200</v>
      </c>
      <c r="C180" s="33" t="s">
        <v>9</v>
      </c>
      <c r="D180" s="33">
        <v>64.099999999999994</v>
      </c>
      <c r="E180" s="33">
        <v>70</v>
      </c>
      <c r="F180" s="33">
        <v>68.400000000000006</v>
      </c>
      <c r="G180" s="14">
        <f t="shared" si="13"/>
        <v>97.714285714285722</v>
      </c>
      <c r="H180" s="19">
        <f t="shared" si="12"/>
        <v>97.714285714285722</v>
      </c>
    </row>
    <row r="181" spans="1:9" ht="38.25">
      <c r="A181" s="33">
        <v>4</v>
      </c>
      <c r="B181" s="50" t="s">
        <v>201</v>
      </c>
      <c r="C181" s="33" t="s">
        <v>202</v>
      </c>
      <c r="D181" s="33" t="s">
        <v>159</v>
      </c>
      <c r="E181" s="33" t="s">
        <v>159</v>
      </c>
      <c r="F181" s="33" t="s">
        <v>159</v>
      </c>
      <c r="G181" s="14">
        <v>100</v>
      </c>
      <c r="H181" s="19">
        <f t="shared" si="12"/>
        <v>100</v>
      </c>
    </row>
    <row r="182" spans="1:9" ht="25.5">
      <c r="A182" s="33">
        <v>5</v>
      </c>
      <c r="B182" s="50" t="s">
        <v>203</v>
      </c>
      <c r="C182" s="33" t="s">
        <v>202</v>
      </c>
      <c r="D182" s="33" t="s">
        <v>159</v>
      </c>
      <c r="E182" s="33" t="s">
        <v>159</v>
      </c>
      <c r="F182" s="33" t="s">
        <v>159</v>
      </c>
      <c r="G182" s="14">
        <v>100</v>
      </c>
      <c r="H182" s="19">
        <f t="shared" si="12"/>
        <v>100</v>
      </c>
    </row>
    <row r="183" spans="1:9" ht="25.5">
      <c r="A183" s="33">
        <v>6</v>
      </c>
      <c r="B183" s="50" t="s">
        <v>204</v>
      </c>
      <c r="C183" s="33" t="s">
        <v>202</v>
      </c>
      <c r="D183" s="33" t="s">
        <v>159</v>
      </c>
      <c r="E183" s="33" t="s">
        <v>159</v>
      </c>
      <c r="F183" s="33" t="s">
        <v>159</v>
      </c>
      <c r="G183" s="14">
        <v>100</v>
      </c>
      <c r="H183" s="19">
        <f t="shared" si="12"/>
        <v>100</v>
      </c>
    </row>
    <row r="184" spans="1:9" ht="38.25">
      <c r="A184" s="33">
        <v>7</v>
      </c>
      <c r="B184" s="50" t="s">
        <v>205</v>
      </c>
      <c r="C184" s="33" t="s">
        <v>202</v>
      </c>
      <c r="D184" s="33" t="s">
        <v>159</v>
      </c>
      <c r="E184" s="33" t="s">
        <v>159</v>
      </c>
      <c r="F184" s="33" t="s">
        <v>159</v>
      </c>
      <c r="G184" s="14">
        <v>100</v>
      </c>
      <c r="H184" s="19">
        <f t="shared" si="12"/>
        <v>100</v>
      </c>
    </row>
  </sheetData>
  <mergeCells count="21">
    <mergeCell ref="A49:G49"/>
    <mergeCell ref="A177:G177"/>
    <mergeCell ref="A92:G92"/>
    <mergeCell ref="A150:G150"/>
    <mergeCell ref="A5:G5"/>
    <mergeCell ref="A1:H1"/>
    <mergeCell ref="H2:H4"/>
    <mergeCell ref="H24:H25"/>
    <mergeCell ref="A65:G65"/>
    <mergeCell ref="A24:A25"/>
    <mergeCell ref="C24:C25"/>
    <mergeCell ref="D24:D25"/>
    <mergeCell ref="E24:E25"/>
    <mergeCell ref="F24:F25"/>
    <mergeCell ref="G24:G25"/>
    <mergeCell ref="B2:B4"/>
    <mergeCell ref="C2:C4"/>
    <mergeCell ref="D2:F2"/>
    <mergeCell ref="G2:G4"/>
    <mergeCell ref="D3:D4"/>
    <mergeCell ref="E3:F3"/>
  </mergeCells>
  <printOptions horizontalCentered="1"/>
  <pageMargins left="0.39370078740157483" right="0.39370078740157483" top="0.39370078740157483" bottom="0.39370078740157483" header="0" footer="0"/>
  <pageSetup paperSize="9" scale="5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2023-08-10T13:58:55Z</dcterms:modified>
</cp:coreProperties>
</file>